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UONG_DAN" sheetId="1" r:id="rId1"/>
    <sheet name="THAM_SO" sheetId="2" r:id="rId2"/>
    <sheet name="TANG_1" sheetId="3" r:id="rId3"/>
    <sheet name="TANG_2" sheetId="4" r:id="rId4"/>
    <sheet name="TANG_3" sheetId="5" r:id="rId5"/>
  </sheets>
  <calcPr calcId="19102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0.0%"/>
    <numFmt numFmtId="61" formatCode="0.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E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/>
    <xf numFmtId="9" fontId="0" fillId="0" borderId="0" xfId="0" applyNumberFormat="1"/>
    <xf numFmtId="3" fontId="0" fillId="0" borderId="0" xfId="0" applyNumberFormat="1"/>
    <xf numFmtId="60" fontId="0" fillId="0" borderId="0" xfId="0" applyNumberFormat="1"/>
    <xf numFmtId="2" fontId="0" fillId="0" borderId="0" xfId="0" applyNumberFormat="1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8.83203125" customWidth="1"/>
  </cols>
  <sheetData>
    <row r="1">
      <c r="A1" t="str" s="5">
        <v>Mẫu báo cáo quảng cáo tuần cho team vận hành sàn</v>
      </c>
    </row>
    <row r="3">
      <c r="A3" t="str" s="5">
        <v>Cách dùng</v>
      </c>
    </row>
    <row r="4">
      <c r="A4" t="str" s="6">
        <v>1. Ba tầng, thông tin chảy một chiều: TANG_3 (dữ liệu thô, người chạy dán vào) → TANG_2 (bảng theo brand, trưởng nhóm đọc) → TANG_1 (một trang tóm tắt, sếp đọc 2 phút). Không gõ tay số vào tầng 1.</v>
      </c>
    </row>
    <row r="5">
      <c r="A5" t="str" s="6">
        <v>2. Việc đầu tiên: điền THAM_SO (mốc tuần, cửa sổ quy đổi thống nhất). Mỗi tuần: dán dữ liệu thô vào TANG_3, nhập brand / người phụ trách / ROAS hoà vốn / số tuần trước ở TANG_2, rồi viết đề xuất ở TANG_1.</v>
      </c>
    </row>
    <row r="6">
      <c r="A6" t="str" s="6">
        <v>3. Quy trình 25 phút: phút 0–10 kéo số thô vào TANG_3; 10–15 đối chiếu doanh thu thật (cột M ở TANG_2); 15–20 xem cột Cảnh báo; 20–25 viết ba dòng đề xuất và khối rủi ro — viết cuối cùng, sau khi đã nhìn số.</v>
      </c>
    </row>
    <row r="7">
      <c r="A7" t="str" s="6">
        <v>4. Tô màu theo cột Trạng thái (đỏ / vàng / xanh), không tô theo số ROAS. Chi phí làm tròn tới triệu, ROAS hai chữ số thập phân; không để ô trống — điền 0 hoặc n/a.</v>
      </c>
    </row>
    <row r="8">
      <c r="A8" t="str" s="6">
        <v>5. Sửa số tuần cũ thì ghi chú lại, đừng sửa đè. Muốn thêm affiliate / livestream: thêm dòng riêng ở TANG_2, không cộng gộp vào ROAS ads.</v>
      </c>
    </row>
    <row r="10">
      <c r="A10" t="str" s="6">
        <v>Hướng dẫn chi tiết: https://www.mediaomni.site/blog/mau-bao-cao-tuan-team-van-hanh-san</v>
      </c>
    </row>
    <row r="11">
      <c r="A11" t="str" s="6">
        <v>Media Omni — mediaomni.site</v>
      </c>
    </row>
  </sheetData>
  <ignoredErrors>
    <ignoredError numberStoredAsText="1" sqref="A1:A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pane ySplit="1" topLeftCell="A2" activePane="bottomLeft" state="frozen"/>
      <selection pane="bottomLeft" activeCell="A2" sqref="A2"/>
    </sheetView>
  </sheetViews>
  <cols>
    <col min="1" max="1" width="48.83203125" customWidth="1"/>
    <col min="2" max="2" width="24.83203125" customWidth="1"/>
    <col min="3" max="3" width="110.83203125" customWidth="1"/>
  </cols>
  <sheetData>
    <row r="1">
      <c r="A1" t="str" s="5">
        <v>Tham số</v>
      </c>
      <c r="B1" t="str" s="5">
        <v>Giá trị</v>
      </c>
      <c r="C1" t="str" s="5">
        <v>Ghi chú</v>
      </c>
    </row>
    <row r="2">
      <c r="A2" t="str" s="6">
        <v>Mốc tuần (chọn một lần, không đổi giữa năm)</v>
      </c>
      <c r="C2" t="str" s="6">
        <v>Thứ Hai → Chủ Nhật, hoặc Thứ Sáu → Thứ Năm (chốt số chiều Thứ Năm, họp sáng Thứ Sáu). Đổi mốc giữa năm làm mọi so sánh WoW thành rác.</v>
      </c>
    </row>
    <row r="3">
      <c r="A3" t="str" s="6">
        <v>Cửa sổ quy đổi thống nhất cho toàn team (ngày)</v>
      </c>
      <c r="C3" t="str" s="6">
        <v>Chốt một chuẩn và ghi ở đây: mọi người dùng cùng một cửa sổ quy đổi.</v>
      </c>
    </row>
    <row r="4">
      <c r="A4" t="str" s="6">
        <v>Ngưỡng "Sát ngưỡng" (chênh lệch ROAS)</v>
      </c>
      <c r="B4">
        <v>0.5</v>
      </c>
      <c r="C4" t="str" s="6">
        <v>Bài: chênh lệch &lt; 0 → "Dưới ngưỡng"; &lt; 0,5 → "Sát ngưỡng"; còn lại "An toàn".</v>
      </c>
    </row>
    <row r="5">
      <c r="A5" t="str" s="6">
        <v>Ngưỡng cảnh báo chi tăng so với tuần trước</v>
      </c>
      <c r="B5" s="1">
        <v>0.3</v>
      </c>
      <c r="C5" t="str" s="6">
        <v>Bài: brand chi tăng trên 30% mà doanh thu không tăng tương ứng.</v>
      </c>
    </row>
    <row r="6">
      <c r="A6" t="str" s="6">
        <v>Tuần từ ngày</v>
      </c>
      <c r="C6" t="str" s="6">
        <v>Nhập mỗi tuần (định dạng ngày).</v>
      </c>
    </row>
    <row r="7">
      <c r="A7" t="str" s="6">
        <v>Đến ngày</v>
      </c>
    </row>
  </sheetData>
  <dataValidations count="1">
    <dataValidation type="list" errorStyle="warning" allowBlank="1" showErrorMessage="1" errorTitle="Giá trị lạ" error="Giá trị này không nằm trong danh sách gợi ý." sqref="B2">
      <formula1>"Thứ Hai → Chủ Nhật,Thứ Sáu → Thứ Năm"</formula1>
    </dataValidation>
  </dataValidations>
  <ignoredErrors>
    <ignoredError numberStoredAsText="1" sqref="A1:C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cols>
    <col min="1" max="1" width="60.83203125" customWidth="1"/>
    <col min="2" max="2" width="34.83203125" customWidth="1"/>
    <col min="3" max="3" width="34.83203125" customWidth="1"/>
    <col min="4" max="4" width="80.83203125" customWidth="1"/>
  </cols>
  <sheetData>
    <row r="1">
      <c r="A1" t="str" s="5">
        <v>TẦNG 1 — Tóm tắt tuần (đọc 2 phút). Khối 1–3 là công thức trỏ về TANG_2, không gõ tay.</v>
      </c>
    </row>
    <row r="3">
      <c r="A3" t="str" s="5">
        <v>Khối</v>
      </c>
      <c r="B3" t="str" s="5">
        <v>Giá trị</v>
      </c>
      <c r="C3" t="str" s="5">
        <v>So với tuần trước / chênh lệch</v>
      </c>
      <c r="D3" t="str" s="5">
        <v>Ghi chú</v>
      </c>
    </row>
    <row r="4">
      <c r="A4" t="str" s="6">
        <v>Khối 1 — Tổng chi tuần (đ)</v>
      </c>
      <c r="B4" s="2">
        <f>SUM(TANG_2!D2:D31)</f>
      </c>
      <c r="C4" s="3">
        <f>IFERROR((B4-SUM(TANG_2!K2:K31))/SUM(TANG_2!K2:K31),"n/a")</f>
      </c>
      <c r="D4" t="str" s="6">
        <v>(tuần này − tuần trước) / tuần trước</v>
      </c>
    </row>
    <row r="5">
      <c r="A5" t="str" s="6">
        <v>Khối 1 — Tổng doanh thu thật (đ)</v>
      </c>
      <c r="B5" s="2">
        <f>SUM(TANG_2!F2:F31)</f>
      </c>
      <c r="C5" s="3">
        <f>IFERROR((B5-SUM(TANG_2!L2:L31))/SUM(TANG_2!L2:L31),"n/a")</f>
      </c>
      <c r="D5" t="str" s="6">
        <v>(tuần này − tuần trước) / tuần trước</v>
      </c>
    </row>
    <row r="6">
      <c r="A6" t="str" s="6">
        <v>Khối 2 — ROAS gộp</v>
      </c>
      <c r="B6" s="4">
        <f>IFERROR(B5/B4,"n/a")</f>
      </c>
      <c r="D6" t="str" s="6">
        <v>Tổng doanh thu thật / tổng chi. KHÔNG lấy trung bình cộng ROAS các brand.</v>
      </c>
    </row>
    <row r="7">
      <c r="A7" t="str" s="6">
        <v>Khối 2 — ROAS hoà vốn bình quân gia quyền theo chi phí</v>
      </c>
      <c r="B7" s="4">
        <f>IFERROR(SUMPRODUCT(TANG_2!H2:H31,TANG_2!D2:D31)/SUM(TANG_2!D2:D31),"n/a")</f>
      </c>
    </row>
    <row r="8">
      <c r="A8" t="str" s="6">
        <v>Khối 2 — Khoảng cách tới hoà vốn</v>
      </c>
      <c r="B8" s="4">
        <f>IF(AND(ISNUMBER(B6),ISNUMBER(B7)),B6-B7,"n/a")</f>
      </c>
      <c r="D8" t="str" s="6">
        <v>ROAS gộp − ROAS hoà vốn bình quân gia quyền</v>
      </c>
    </row>
    <row r="9">
      <c r="A9" t="str" s="6">
        <v>Khối 3 — Số brand dưới ngưỡng</v>
      </c>
      <c r="B9">
        <f>COUNTIF(TANG_2!J2:J31,"Dưới ngưỡng")</f>
      </c>
      <c r="D9" t="str" s="6">
        <v>Đếm cột Trạng thái ở TANG_2 với điều kiện "Dưới ngưỡng"</v>
      </c>
    </row>
    <row r="10">
      <c r="A10" t="str" s="6">
        <v>Khối 3 — Brand tệ nhất #1</v>
      </c>
      <c r="B10">
        <f>IFERROR(INDEX(TANG_2!A2:A31,MATCH(SMALL(TANG_2!I2:I31,1),TANG_2!I2:I31,0)),"n/a")</f>
      </c>
      <c r="C10" s="4">
        <f>IFERROR(SMALL(TANG_2!I2:I31,1),"n/a")</f>
      </c>
      <c r="D10" t="str" s="6">
        <v>Sắp xếp theo chênh lệch (cột I ở TANG_2); hai brand bằng nhau thì hiện cùng tên</v>
      </c>
    </row>
    <row r="11">
      <c r="A11" t="str" s="6">
        <v>Khối 3 — Brand tệ nhất #2</v>
      </c>
      <c r="B11">
        <f>IFERROR(INDEX(TANG_2!A2:A31,MATCH(SMALL(TANG_2!I2:I31,2),TANG_2!I2:I31,0)),"n/a")</f>
      </c>
      <c r="C11" s="4">
        <f>IFERROR(SMALL(TANG_2!I2:I31,2),"n/a")</f>
      </c>
    </row>
    <row r="12">
      <c r="A12" t="str" s="6">
        <v>Khối 3 — Brand tệ nhất #3</v>
      </c>
      <c r="B12">
        <f>IFERROR(INDEX(TANG_2!A2:A31,MATCH(SMALL(TANG_2!I2:I31,3),TANG_2!I2:I31,0)),"n/a")</f>
      </c>
      <c r="C12" s="4">
        <f>IFERROR(SMALL(TANG_2!I2:I31,3),"n/a")</f>
      </c>
    </row>
    <row r="14">
      <c r="A14" t="str" s="5">
        <v>Khối 4 — Ba dòng đề xuất tuần tới (người phụ trách viết tay)</v>
      </c>
      <c r="B14" t="str" s="5">
        <v>Đề xuất tuần trước</v>
      </c>
      <c r="C14" t="str" s="5">
        <v>Đề xuất tuần trước — đã làm chưa (chọn)</v>
      </c>
      <c r="D14" t="str" s="5">
        <v>Ràng buộc</v>
      </c>
    </row>
    <row r="15">
      <c r="D15" t="str" s="6">
        <v>Mỗi dòng phải có động từ + con số + hạn. Đúng chuẩn: "Giảm ngân sách brand A từ 8 triệu xuống 5 triệu từ thứ Hai". Sai chuẩn: "Tiếp tục theo dõi brand A".</v>
      </c>
    </row>
    <row r="19">
      <c r="A19" t="str" s="5">
        <v>Khối 5 — Rủi ro cần cấp trên quyết (xin tăng trần ngân sách, đổi giá bán, dừng một SKU). Để trống nếu không có.</v>
      </c>
    </row>
  </sheetData>
  <dataValidations count="1">
    <dataValidation type="list" errorStyle="warning" allowBlank="1" showErrorMessage="1" errorTitle="Giá trị lạ" error="Giá trị này không nằm trong danh sách gợi ý." sqref="C15:C17">
      <formula1>"Rồi,Một phần,Chưa"</formula1>
    </dataValidation>
  </dataValidations>
  <ignoredErrors>
    <ignoredError numberStoredAsText="1" sqref="A1:D1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pane ySplit="1" topLeftCell="A2" activePane="bottomLeft" state="frozen"/>
      <selection pane="bottomLeft" activeCell="A2" sqref="A2"/>
    </sheetView>
  </sheetViews>
  <cols>
    <col min="1" max="1" width="20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14.83203125" customWidth="1"/>
    <col min="8" max="8" width="24.83203125" customWidth="1"/>
    <col min="9" max="9" width="16.83203125" customWidth="1"/>
    <col min="10" max="10" width="16.83203125" customWidth="1"/>
    <col min="11" max="11" width="18.83203125" customWidth="1"/>
    <col min="12" max="12" width="20.83203125" customWidth="1"/>
    <col min="13" max="13" width="20.83203125" customWidth="1"/>
    <col min="14" max="14" width="36.83203125" customWidth="1"/>
    <col min="15" max="15" width="14.83203125" customWidth="1"/>
    <col min="16" max="16" width="14.83203125" customWidth="1"/>
    <col min="17" max="17" width="18.83203125" customWidth="1"/>
  </cols>
  <sheetData>
    <row r="1">
      <c r="A1" t="str" s="5">
        <v>Brand (nhập)</v>
      </c>
      <c r="B1" t="str" s="5">
        <v>Người phụ trách — một tên duy nhất (nhập)</v>
      </c>
      <c r="C1" t="str" s="5">
        <v>Sàn: Shopee / TikTok Shop / Cả hai (chọn)</v>
      </c>
      <c r="D1" t="str" s="5">
        <v>Chi phí quảng cáo tuần — số thực đã tiêu (tự tính từ TANG_3)</v>
      </c>
      <c r="E1" t="str" s="5">
        <v>Doanh thu do ads — theo cửa sổ quy đổi chung (tự tính từ TANG_3)</v>
      </c>
      <c r="F1" t="str" s="5">
        <v>Doanh thu thật = E trừ huỷ/hoàn ước tính (tự tính)</v>
      </c>
      <c r="G1" t="str" s="5">
        <v>ROAS thật = F/D (tự tính)</v>
      </c>
      <c r="H1" t="str" s="5">
        <v>ROAS hoà vốn — lấy từ file tính ROAS hoà vốn của brand (nhập)</v>
      </c>
      <c r="I1" t="str" s="5">
        <v>Chênh lệch = G − H (tự tính)</v>
      </c>
      <c r="J1" t="str" s="5">
        <v>Trạng thái (tự tính)</v>
      </c>
      <c r="K1" t="str" s="5">
        <v>Chi phí tuần trước (nhập)</v>
      </c>
      <c r="L1" t="str" s="5">
        <v>Doanh thu thật tuần trước (nhập)</v>
      </c>
      <c r="M1" t="str" s="5">
        <v>Tỷ lệ huỷ/hoàn 30 ngày của brand (nhập)</v>
      </c>
      <c r="N1" t="str" s="5">
        <v>Cảnh báo (tự tính)</v>
      </c>
      <c r="O1" t="str" s="5">
        <v>CTR — tuỳ chọn (nhập)</v>
      </c>
      <c r="P1" t="str" s="5">
        <v>CPC — tuỳ chọn (nhập)</v>
      </c>
      <c r="Q1" t="str" s="5">
        <v>Tỷ lệ chuyển đổi — tuỳ chọn (nhập)</v>
      </c>
    </row>
    <row r="2">
      <c r="D2" s="2">
        <f>IF(A2="","",SUMIF(TANG_3!$A$2:$A$2000,$A2,TANG_3!$E$2:$E$2000))</f>
      </c>
      <c r="E2" s="2">
        <f>IF(A2="","",SUMIF(TANG_3!$A$2:$A$2000,$A2,TANG_3!$F$2:$F$2000))</f>
      </c>
      <c r="F2" s="2">
        <f>IF(A2="","",E2*(1-N(M2)))</f>
      </c>
      <c r="G2" s="4">
        <f>IF(A2="","",IF(D2=0,"n/a",F2/D2))</f>
      </c>
      <c r="I2" s="4">
        <f>IF(A2="","",IF(AND(ISNUMBER(G2),ISNUMBER(H2)),G2-H2,"n/a"))</f>
      </c>
      <c r="J2">
        <f>IF(A2="","",IF(ISNUMBER(I2),IF(I2&lt;0,"Dưới ngưỡng",IF(I2&lt;THAM_SO!$B$4,"Sát ngưỡng","An toàn")),"n/a"))</f>
      </c>
      <c r="N2">
        <f>IF(A2="","",IFERROR(IF(D2=0,"Chi phí bằng 0",IF(AND(N(K2)&gt;0,D2/K2-1&gt;THAM_SO!$B$5,IFERROR(F2/L2,0)-1&lt;D2/K2-1),"Chi tăng quá ngưỡng mà doanh thu không tăng tương ứng",IF(AND(N(K2)&gt;0,ISNUMBER(H2),ISNUMBER(G2),N(L2)/K2&gt;=N(H2),G2&lt;H2),"ROAS mới rơi xuống dưới ngưỡng","Không có"))),"Không có"))</f>
      </c>
    </row>
    <row r="3">
      <c r="D3" s="2">
        <f>IF(A3="","",SUMIF(TANG_3!$A$2:$A$2000,$A3,TANG_3!$E$2:$E$2000))</f>
      </c>
      <c r="E3" s="2">
        <f>IF(A3="","",SUMIF(TANG_3!$A$2:$A$2000,$A3,TANG_3!$F$2:$F$2000))</f>
      </c>
      <c r="F3" s="2">
        <f>IF(A3="","",E3*(1-N(M3)))</f>
      </c>
      <c r="G3" s="4">
        <f>IF(A3="","",IF(D3=0,"n/a",F3/D3))</f>
      </c>
      <c r="I3" s="4">
        <f>IF(A3="","",IF(AND(ISNUMBER(G3),ISNUMBER(H3)),G3-H3,"n/a"))</f>
      </c>
      <c r="J3">
        <f>IF(A3="","",IF(ISNUMBER(I3),IF(I3&lt;0,"Dưới ngưỡng",IF(I3&lt;THAM_SO!$B$4,"Sát ngưỡng","An toàn")),"n/a"))</f>
      </c>
      <c r="N3">
        <f>IF(A3="","",IFERROR(IF(D3=0,"Chi phí bằng 0",IF(AND(N(K3)&gt;0,D3/K3-1&gt;THAM_SO!$B$5,IFERROR(F3/L3,0)-1&lt;D3/K3-1),"Chi tăng quá ngưỡng mà doanh thu không tăng tương ứng",IF(AND(N(K3)&gt;0,ISNUMBER(H3),ISNUMBER(G3),N(L3)/K3&gt;=N(H3),G3&lt;H3),"ROAS mới rơi xuống dưới ngưỡng","Không có"))),"Không có"))</f>
      </c>
    </row>
    <row r="4">
      <c r="D4" s="2">
        <f>IF(A4="","",SUMIF(TANG_3!$A$2:$A$2000,$A4,TANG_3!$E$2:$E$2000))</f>
      </c>
      <c r="E4" s="2">
        <f>IF(A4="","",SUMIF(TANG_3!$A$2:$A$2000,$A4,TANG_3!$F$2:$F$2000))</f>
      </c>
      <c r="F4" s="2">
        <f>IF(A4="","",E4*(1-N(M4)))</f>
      </c>
      <c r="G4" s="4">
        <f>IF(A4="","",IF(D4=0,"n/a",F4/D4))</f>
      </c>
      <c r="I4" s="4">
        <f>IF(A4="","",IF(AND(ISNUMBER(G4),ISNUMBER(H4)),G4-H4,"n/a"))</f>
      </c>
      <c r="J4">
        <f>IF(A4="","",IF(ISNUMBER(I4),IF(I4&lt;0,"Dưới ngưỡng",IF(I4&lt;THAM_SO!$B$4,"Sát ngưỡng","An toàn")),"n/a"))</f>
      </c>
      <c r="N4">
        <f>IF(A4="","",IFERROR(IF(D4=0,"Chi phí bằng 0",IF(AND(N(K4)&gt;0,D4/K4-1&gt;THAM_SO!$B$5,IFERROR(F4/L4,0)-1&lt;D4/K4-1),"Chi tăng quá ngưỡng mà doanh thu không tăng tương ứng",IF(AND(N(K4)&gt;0,ISNUMBER(H4),ISNUMBER(G4),N(L4)/K4&gt;=N(H4),G4&lt;H4),"ROAS mới rơi xuống dưới ngưỡng","Không có"))),"Không có"))</f>
      </c>
    </row>
    <row r="5">
      <c r="D5" s="2">
        <f>IF(A5="","",SUMIF(TANG_3!$A$2:$A$2000,$A5,TANG_3!$E$2:$E$2000))</f>
      </c>
      <c r="E5" s="2">
        <f>IF(A5="","",SUMIF(TANG_3!$A$2:$A$2000,$A5,TANG_3!$F$2:$F$2000))</f>
      </c>
      <c r="F5" s="2">
        <f>IF(A5="","",E5*(1-N(M5)))</f>
      </c>
      <c r="G5" s="4">
        <f>IF(A5="","",IF(D5=0,"n/a",F5/D5))</f>
      </c>
      <c r="I5" s="4">
        <f>IF(A5="","",IF(AND(ISNUMBER(G5),ISNUMBER(H5)),G5-H5,"n/a"))</f>
      </c>
      <c r="J5">
        <f>IF(A5="","",IF(ISNUMBER(I5),IF(I5&lt;0,"Dưới ngưỡng",IF(I5&lt;THAM_SO!$B$4,"Sát ngưỡng","An toàn")),"n/a"))</f>
      </c>
      <c r="N5">
        <f>IF(A5="","",IFERROR(IF(D5=0,"Chi phí bằng 0",IF(AND(N(K5)&gt;0,D5/K5-1&gt;THAM_SO!$B$5,IFERROR(F5/L5,0)-1&lt;D5/K5-1),"Chi tăng quá ngưỡng mà doanh thu không tăng tương ứng",IF(AND(N(K5)&gt;0,ISNUMBER(H5),ISNUMBER(G5),N(L5)/K5&gt;=N(H5),G5&lt;H5),"ROAS mới rơi xuống dưới ngưỡng","Không có"))),"Không có"))</f>
      </c>
    </row>
    <row r="6">
      <c r="D6" s="2">
        <f>IF(A6="","",SUMIF(TANG_3!$A$2:$A$2000,$A6,TANG_3!$E$2:$E$2000))</f>
      </c>
      <c r="E6" s="2">
        <f>IF(A6="","",SUMIF(TANG_3!$A$2:$A$2000,$A6,TANG_3!$F$2:$F$2000))</f>
      </c>
      <c r="F6" s="2">
        <f>IF(A6="","",E6*(1-N(M6)))</f>
      </c>
      <c r="G6" s="4">
        <f>IF(A6="","",IF(D6=0,"n/a",F6/D6))</f>
      </c>
      <c r="I6" s="4">
        <f>IF(A6="","",IF(AND(ISNUMBER(G6),ISNUMBER(H6)),G6-H6,"n/a"))</f>
      </c>
      <c r="J6">
        <f>IF(A6="","",IF(ISNUMBER(I6),IF(I6&lt;0,"Dưới ngưỡng",IF(I6&lt;THAM_SO!$B$4,"Sát ngưỡng","An toàn")),"n/a"))</f>
      </c>
      <c r="N6">
        <f>IF(A6="","",IFERROR(IF(D6=0,"Chi phí bằng 0",IF(AND(N(K6)&gt;0,D6/K6-1&gt;THAM_SO!$B$5,IFERROR(F6/L6,0)-1&lt;D6/K6-1),"Chi tăng quá ngưỡng mà doanh thu không tăng tương ứng",IF(AND(N(K6)&gt;0,ISNUMBER(H6),ISNUMBER(G6),N(L6)/K6&gt;=N(H6),G6&lt;H6),"ROAS mới rơi xuống dưới ngưỡng","Không có"))),"Không có"))</f>
      </c>
    </row>
    <row r="7">
      <c r="D7" s="2">
        <f>IF(A7="","",SUMIF(TANG_3!$A$2:$A$2000,$A7,TANG_3!$E$2:$E$2000))</f>
      </c>
      <c r="E7" s="2">
        <f>IF(A7="","",SUMIF(TANG_3!$A$2:$A$2000,$A7,TANG_3!$F$2:$F$2000))</f>
      </c>
      <c r="F7" s="2">
        <f>IF(A7="","",E7*(1-N(M7)))</f>
      </c>
      <c r="G7" s="4">
        <f>IF(A7="","",IF(D7=0,"n/a",F7/D7))</f>
      </c>
      <c r="I7" s="4">
        <f>IF(A7="","",IF(AND(ISNUMBER(G7),ISNUMBER(H7)),G7-H7,"n/a"))</f>
      </c>
      <c r="J7">
        <f>IF(A7="","",IF(ISNUMBER(I7),IF(I7&lt;0,"Dưới ngưỡng",IF(I7&lt;THAM_SO!$B$4,"Sát ngưỡng","An toàn")),"n/a"))</f>
      </c>
      <c r="N7">
        <f>IF(A7="","",IFERROR(IF(D7=0,"Chi phí bằng 0",IF(AND(N(K7)&gt;0,D7/K7-1&gt;THAM_SO!$B$5,IFERROR(F7/L7,0)-1&lt;D7/K7-1),"Chi tăng quá ngưỡng mà doanh thu không tăng tương ứng",IF(AND(N(K7)&gt;0,ISNUMBER(H7),ISNUMBER(G7),N(L7)/K7&gt;=N(H7),G7&lt;H7),"ROAS mới rơi xuống dưới ngưỡng","Không có"))),"Không có"))</f>
      </c>
    </row>
    <row r="8">
      <c r="D8" s="2">
        <f>IF(A8="","",SUMIF(TANG_3!$A$2:$A$2000,$A8,TANG_3!$E$2:$E$2000))</f>
      </c>
      <c r="E8" s="2">
        <f>IF(A8="","",SUMIF(TANG_3!$A$2:$A$2000,$A8,TANG_3!$F$2:$F$2000))</f>
      </c>
      <c r="F8" s="2">
        <f>IF(A8="","",E8*(1-N(M8)))</f>
      </c>
      <c r="G8" s="4">
        <f>IF(A8="","",IF(D8=0,"n/a",F8/D8))</f>
      </c>
      <c r="I8" s="4">
        <f>IF(A8="","",IF(AND(ISNUMBER(G8),ISNUMBER(H8)),G8-H8,"n/a"))</f>
      </c>
      <c r="J8">
        <f>IF(A8="","",IF(ISNUMBER(I8),IF(I8&lt;0,"Dưới ngưỡng",IF(I8&lt;THAM_SO!$B$4,"Sát ngưỡng","An toàn")),"n/a"))</f>
      </c>
      <c r="N8">
        <f>IF(A8="","",IFERROR(IF(D8=0,"Chi phí bằng 0",IF(AND(N(K8)&gt;0,D8/K8-1&gt;THAM_SO!$B$5,IFERROR(F8/L8,0)-1&lt;D8/K8-1),"Chi tăng quá ngưỡng mà doanh thu không tăng tương ứng",IF(AND(N(K8)&gt;0,ISNUMBER(H8),ISNUMBER(G8),N(L8)/K8&gt;=N(H8),G8&lt;H8),"ROAS mới rơi xuống dưới ngưỡng","Không có"))),"Không có"))</f>
      </c>
    </row>
    <row r="9">
      <c r="D9" s="2">
        <f>IF(A9="","",SUMIF(TANG_3!$A$2:$A$2000,$A9,TANG_3!$E$2:$E$2000))</f>
      </c>
      <c r="E9" s="2">
        <f>IF(A9="","",SUMIF(TANG_3!$A$2:$A$2000,$A9,TANG_3!$F$2:$F$2000))</f>
      </c>
      <c r="F9" s="2">
        <f>IF(A9="","",E9*(1-N(M9)))</f>
      </c>
      <c r="G9" s="4">
        <f>IF(A9="","",IF(D9=0,"n/a",F9/D9))</f>
      </c>
      <c r="I9" s="4">
        <f>IF(A9="","",IF(AND(ISNUMBER(G9),ISNUMBER(H9)),G9-H9,"n/a"))</f>
      </c>
      <c r="J9">
        <f>IF(A9="","",IF(ISNUMBER(I9),IF(I9&lt;0,"Dưới ngưỡng",IF(I9&lt;THAM_SO!$B$4,"Sát ngưỡng","An toàn")),"n/a"))</f>
      </c>
      <c r="N9">
        <f>IF(A9="","",IFERROR(IF(D9=0,"Chi phí bằng 0",IF(AND(N(K9)&gt;0,D9/K9-1&gt;THAM_SO!$B$5,IFERROR(F9/L9,0)-1&lt;D9/K9-1),"Chi tăng quá ngưỡng mà doanh thu không tăng tương ứng",IF(AND(N(K9)&gt;0,ISNUMBER(H9),ISNUMBER(G9),N(L9)/K9&gt;=N(H9),G9&lt;H9),"ROAS mới rơi xuống dưới ngưỡng","Không có"))),"Không có"))</f>
      </c>
    </row>
    <row r="10">
      <c r="D10" s="2">
        <f>IF(A10="","",SUMIF(TANG_3!$A$2:$A$2000,$A10,TANG_3!$E$2:$E$2000))</f>
      </c>
      <c r="E10" s="2">
        <f>IF(A10="","",SUMIF(TANG_3!$A$2:$A$2000,$A10,TANG_3!$F$2:$F$2000))</f>
      </c>
      <c r="F10" s="2">
        <f>IF(A10="","",E10*(1-N(M10)))</f>
      </c>
      <c r="G10" s="4">
        <f>IF(A10="","",IF(D10=0,"n/a",F10/D10))</f>
      </c>
      <c r="I10" s="4">
        <f>IF(A10="","",IF(AND(ISNUMBER(G10),ISNUMBER(H10)),G10-H10,"n/a"))</f>
      </c>
      <c r="J10">
        <f>IF(A10="","",IF(ISNUMBER(I10),IF(I10&lt;0,"Dưới ngưỡng",IF(I10&lt;THAM_SO!$B$4,"Sát ngưỡng","An toàn")),"n/a"))</f>
      </c>
      <c r="N10">
        <f>IF(A10="","",IFERROR(IF(D10=0,"Chi phí bằng 0",IF(AND(N(K10)&gt;0,D10/K10-1&gt;THAM_SO!$B$5,IFERROR(F10/L10,0)-1&lt;D10/K10-1),"Chi tăng quá ngưỡng mà doanh thu không tăng tương ứng",IF(AND(N(K10)&gt;0,ISNUMBER(H10),ISNUMBER(G10),N(L10)/K10&gt;=N(H10),G10&lt;H10),"ROAS mới rơi xuống dưới ngưỡng","Không có"))),"Không có"))</f>
      </c>
    </row>
    <row r="11">
      <c r="D11" s="2">
        <f>IF(A11="","",SUMIF(TANG_3!$A$2:$A$2000,$A11,TANG_3!$E$2:$E$2000))</f>
      </c>
      <c r="E11" s="2">
        <f>IF(A11="","",SUMIF(TANG_3!$A$2:$A$2000,$A11,TANG_3!$F$2:$F$2000))</f>
      </c>
      <c r="F11" s="2">
        <f>IF(A11="","",E11*(1-N(M11)))</f>
      </c>
      <c r="G11" s="4">
        <f>IF(A11="","",IF(D11=0,"n/a",F11/D11))</f>
      </c>
      <c r="I11" s="4">
        <f>IF(A11="","",IF(AND(ISNUMBER(G11),ISNUMBER(H11)),G11-H11,"n/a"))</f>
      </c>
      <c r="J11">
        <f>IF(A11="","",IF(ISNUMBER(I11),IF(I11&lt;0,"Dưới ngưỡng",IF(I11&lt;THAM_SO!$B$4,"Sát ngưỡng","An toàn")),"n/a"))</f>
      </c>
      <c r="N11">
        <f>IF(A11="","",IFERROR(IF(D11=0,"Chi phí bằng 0",IF(AND(N(K11)&gt;0,D11/K11-1&gt;THAM_SO!$B$5,IFERROR(F11/L11,0)-1&lt;D11/K11-1),"Chi tăng quá ngưỡng mà doanh thu không tăng tương ứng",IF(AND(N(K11)&gt;0,ISNUMBER(H11),ISNUMBER(G11),N(L11)/K11&gt;=N(H11),G11&lt;H11),"ROAS mới rơi xuống dưới ngưỡng","Không có"))),"Không có"))</f>
      </c>
    </row>
    <row r="12">
      <c r="D12" s="2">
        <f>IF(A12="","",SUMIF(TANG_3!$A$2:$A$2000,$A12,TANG_3!$E$2:$E$2000))</f>
      </c>
      <c r="E12" s="2">
        <f>IF(A12="","",SUMIF(TANG_3!$A$2:$A$2000,$A12,TANG_3!$F$2:$F$2000))</f>
      </c>
      <c r="F12" s="2">
        <f>IF(A12="","",E12*(1-N(M12)))</f>
      </c>
      <c r="G12" s="4">
        <f>IF(A12="","",IF(D12=0,"n/a",F12/D12))</f>
      </c>
      <c r="I12" s="4">
        <f>IF(A12="","",IF(AND(ISNUMBER(G12),ISNUMBER(H12)),G12-H12,"n/a"))</f>
      </c>
      <c r="J12">
        <f>IF(A12="","",IF(ISNUMBER(I12),IF(I12&lt;0,"Dưới ngưỡng",IF(I12&lt;THAM_SO!$B$4,"Sát ngưỡng","An toàn")),"n/a"))</f>
      </c>
      <c r="N12">
        <f>IF(A12="","",IFERROR(IF(D12=0,"Chi phí bằng 0",IF(AND(N(K12)&gt;0,D12/K12-1&gt;THAM_SO!$B$5,IFERROR(F12/L12,0)-1&lt;D12/K12-1),"Chi tăng quá ngưỡng mà doanh thu không tăng tương ứng",IF(AND(N(K12)&gt;0,ISNUMBER(H12),ISNUMBER(G12),N(L12)/K12&gt;=N(H12),G12&lt;H12),"ROAS mới rơi xuống dưới ngưỡng","Không có"))),"Không có"))</f>
      </c>
    </row>
    <row r="13">
      <c r="D13" s="2">
        <f>IF(A13="","",SUMIF(TANG_3!$A$2:$A$2000,$A13,TANG_3!$E$2:$E$2000))</f>
      </c>
      <c r="E13" s="2">
        <f>IF(A13="","",SUMIF(TANG_3!$A$2:$A$2000,$A13,TANG_3!$F$2:$F$2000))</f>
      </c>
      <c r="F13" s="2">
        <f>IF(A13="","",E13*(1-N(M13)))</f>
      </c>
      <c r="G13" s="4">
        <f>IF(A13="","",IF(D13=0,"n/a",F13/D13))</f>
      </c>
      <c r="I13" s="4">
        <f>IF(A13="","",IF(AND(ISNUMBER(G13),ISNUMBER(H13)),G13-H13,"n/a"))</f>
      </c>
      <c r="J13">
        <f>IF(A13="","",IF(ISNUMBER(I13),IF(I13&lt;0,"Dưới ngưỡng",IF(I13&lt;THAM_SO!$B$4,"Sát ngưỡng","An toàn")),"n/a"))</f>
      </c>
      <c r="N13">
        <f>IF(A13="","",IFERROR(IF(D13=0,"Chi phí bằng 0",IF(AND(N(K13)&gt;0,D13/K13-1&gt;THAM_SO!$B$5,IFERROR(F13/L13,0)-1&lt;D13/K13-1),"Chi tăng quá ngưỡng mà doanh thu không tăng tương ứng",IF(AND(N(K13)&gt;0,ISNUMBER(H13),ISNUMBER(G13),N(L13)/K13&gt;=N(H13),G13&lt;H13),"ROAS mới rơi xuống dưới ngưỡng","Không có"))),"Không có"))</f>
      </c>
    </row>
    <row r="14">
      <c r="D14" s="2">
        <f>IF(A14="","",SUMIF(TANG_3!$A$2:$A$2000,$A14,TANG_3!$E$2:$E$2000))</f>
      </c>
      <c r="E14" s="2">
        <f>IF(A14="","",SUMIF(TANG_3!$A$2:$A$2000,$A14,TANG_3!$F$2:$F$2000))</f>
      </c>
      <c r="F14" s="2">
        <f>IF(A14="","",E14*(1-N(M14)))</f>
      </c>
      <c r="G14" s="4">
        <f>IF(A14="","",IF(D14=0,"n/a",F14/D14))</f>
      </c>
      <c r="I14" s="4">
        <f>IF(A14="","",IF(AND(ISNUMBER(G14),ISNUMBER(H14)),G14-H14,"n/a"))</f>
      </c>
      <c r="J14">
        <f>IF(A14="","",IF(ISNUMBER(I14),IF(I14&lt;0,"Dưới ngưỡng",IF(I14&lt;THAM_SO!$B$4,"Sát ngưỡng","An toàn")),"n/a"))</f>
      </c>
      <c r="N14">
        <f>IF(A14="","",IFERROR(IF(D14=0,"Chi phí bằng 0",IF(AND(N(K14)&gt;0,D14/K14-1&gt;THAM_SO!$B$5,IFERROR(F14/L14,0)-1&lt;D14/K14-1),"Chi tăng quá ngưỡng mà doanh thu không tăng tương ứng",IF(AND(N(K14)&gt;0,ISNUMBER(H14),ISNUMBER(G14),N(L14)/K14&gt;=N(H14),G14&lt;H14),"ROAS mới rơi xuống dưới ngưỡng","Không có"))),"Không có"))</f>
      </c>
    </row>
    <row r="15">
      <c r="D15" s="2">
        <f>IF(A15="","",SUMIF(TANG_3!$A$2:$A$2000,$A15,TANG_3!$E$2:$E$2000))</f>
      </c>
      <c r="E15" s="2">
        <f>IF(A15="","",SUMIF(TANG_3!$A$2:$A$2000,$A15,TANG_3!$F$2:$F$2000))</f>
      </c>
      <c r="F15" s="2">
        <f>IF(A15="","",E15*(1-N(M15)))</f>
      </c>
      <c r="G15" s="4">
        <f>IF(A15="","",IF(D15=0,"n/a",F15/D15))</f>
      </c>
      <c r="I15" s="4">
        <f>IF(A15="","",IF(AND(ISNUMBER(G15),ISNUMBER(H15)),G15-H15,"n/a"))</f>
      </c>
      <c r="J15">
        <f>IF(A15="","",IF(ISNUMBER(I15),IF(I15&lt;0,"Dưới ngưỡng",IF(I15&lt;THAM_SO!$B$4,"Sát ngưỡng","An toàn")),"n/a"))</f>
      </c>
      <c r="N15">
        <f>IF(A15="","",IFERROR(IF(D15=0,"Chi phí bằng 0",IF(AND(N(K15)&gt;0,D15/K15-1&gt;THAM_SO!$B$5,IFERROR(F15/L15,0)-1&lt;D15/K15-1),"Chi tăng quá ngưỡng mà doanh thu không tăng tương ứng",IF(AND(N(K15)&gt;0,ISNUMBER(H15),ISNUMBER(G15),N(L15)/K15&gt;=N(H15),G15&lt;H15),"ROAS mới rơi xuống dưới ngưỡng","Không có"))),"Không có"))</f>
      </c>
    </row>
    <row r="16">
      <c r="D16" s="2">
        <f>IF(A16="","",SUMIF(TANG_3!$A$2:$A$2000,$A16,TANG_3!$E$2:$E$2000))</f>
      </c>
      <c r="E16" s="2">
        <f>IF(A16="","",SUMIF(TANG_3!$A$2:$A$2000,$A16,TANG_3!$F$2:$F$2000))</f>
      </c>
      <c r="F16" s="2">
        <f>IF(A16="","",E16*(1-N(M16)))</f>
      </c>
      <c r="G16" s="4">
        <f>IF(A16="","",IF(D16=0,"n/a",F16/D16))</f>
      </c>
      <c r="I16" s="4">
        <f>IF(A16="","",IF(AND(ISNUMBER(G16),ISNUMBER(H16)),G16-H16,"n/a"))</f>
      </c>
      <c r="J16">
        <f>IF(A16="","",IF(ISNUMBER(I16),IF(I16&lt;0,"Dưới ngưỡng",IF(I16&lt;THAM_SO!$B$4,"Sát ngưỡng","An toàn")),"n/a"))</f>
      </c>
      <c r="N16">
        <f>IF(A16="","",IFERROR(IF(D16=0,"Chi phí bằng 0",IF(AND(N(K16)&gt;0,D16/K16-1&gt;THAM_SO!$B$5,IFERROR(F16/L16,0)-1&lt;D16/K16-1),"Chi tăng quá ngưỡng mà doanh thu không tăng tương ứng",IF(AND(N(K16)&gt;0,ISNUMBER(H16),ISNUMBER(G16),N(L16)/K16&gt;=N(H16),G16&lt;H16),"ROAS mới rơi xuống dưới ngưỡng","Không có"))),"Không có"))</f>
      </c>
    </row>
    <row r="17">
      <c r="D17" s="2">
        <f>IF(A17="","",SUMIF(TANG_3!$A$2:$A$2000,$A17,TANG_3!$E$2:$E$2000))</f>
      </c>
      <c r="E17" s="2">
        <f>IF(A17="","",SUMIF(TANG_3!$A$2:$A$2000,$A17,TANG_3!$F$2:$F$2000))</f>
      </c>
      <c r="F17" s="2">
        <f>IF(A17="","",E17*(1-N(M17)))</f>
      </c>
      <c r="G17" s="4">
        <f>IF(A17="","",IF(D17=0,"n/a",F17/D17))</f>
      </c>
      <c r="I17" s="4">
        <f>IF(A17="","",IF(AND(ISNUMBER(G17),ISNUMBER(H17)),G17-H17,"n/a"))</f>
      </c>
      <c r="J17">
        <f>IF(A17="","",IF(ISNUMBER(I17),IF(I17&lt;0,"Dưới ngưỡng",IF(I17&lt;THAM_SO!$B$4,"Sát ngưỡng","An toàn")),"n/a"))</f>
      </c>
      <c r="N17">
        <f>IF(A17="","",IFERROR(IF(D17=0,"Chi phí bằng 0",IF(AND(N(K17)&gt;0,D17/K17-1&gt;THAM_SO!$B$5,IFERROR(F17/L17,0)-1&lt;D17/K17-1),"Chi tăng quá ngưỡng mà doanh thu không tăng tương ứng",IF(AND(N(K17)&gt;0,ISNUMBER(H17),ISNUMBER(G17),N(L17)/K17&gt;=N(H17),G17&lt;H17),"ROAS mới rơi xuống dưới ngưỡng","Không có"))),"Không có"))</f>
      </c>
    </row>
    <row r="18">
      <c r="D18" s="2">
        <f>IF(A18="","",SUMIF(TANG_3!$A$2:$A$2000,$A18,TANG_3!$E$2:$E$2000))</f>
      </c>
      <c r="E18" s="2">
        <f>IF(A18="","",SUMIF(TANG_3!$A$2:$A$2000,$A18,TANG_3!$F$2:$F$2000))</f>
      </c>
      <c r="F18" s="2">
        <f>IF(A18="","",E18*(1-N(M18)))</f>
      </c>
      <c r="G18" s="4">
        <f>IF(A18="","",IF(D18=0,"n/a",F18/D18))</f>
      </c>
      <c r="I18" s="4">
        <f>IF(A18="","",IF(AND(ISNUMBER(G18),ISNUMBER(H18)),G18-H18,"n/a"))</f>
      </c>
      <c r="J18">
        <f>IF(A18="","",IF(ISNUMBER(I18),IF(I18&lt;0,"Dưới ngưỡng",IF(I18&lt;THAM_SO!$B$4,"Sát ngưỡng","An toàn")),"n/a"))</f>
      </c>
      <c r="N18">
        <f>IF(A18="","",IFERROR(IF(D18=0,"Chi phí bằng 0",IF(AND(N(K18)&gt;0,D18/K18-1&gt;THAM_SO!$B$5,IFERROR(F18/L18,0)-1&lt;D18/K18-1),"Chi tăng quá ngưỡng mà doanh thu không tăng tương ứng",IF(AND(N(K18)&gt;0,ISNUMBER(H18),ISNUMBER(G18),N(L18)/K18&gt;=N(H18),G18&lt;H18),"ROAS mới rơi xuống dưới ngưỡng","Không có"))),"Không có"))</f>
      </c>
    </row>
    <row r="19">
      <c r="D19" s="2">
        <f>IF(A19="","",SUMIF(TANG_3!$A$2:$A$2000,$A19,TANG_3!$E$2:$E$2000))</f>
      </c>
      <c r="E19" s="2">
        <f>IF(A19="","",SUMIF(TANG_3!$A$2:$A$2000,$A19,TANG_3!$F$2:$F$2000))</f>
      </c>
      <c r="F19" s="2">
        <f>IF(A19="","",E19*(1-N(M19)))</f>
      </c>
      <c r="G19" s="4">
        <f>IF(A19="","",IF(D19=0,"n/a",F19/D19))</f>
      </c>
      <c r="I19" s="4">
        <f>IF(A19="","",IF(AND(ISNUMBER(G19),ISNUMBER(H19)),G19-H19,"n/a"))</f>
      </c>
      <c r="J19">
        <f>IF(A19="","",IF(ISNUMBER(I19),IF(I19&lt;0,"Dưới ngưỡng",IF(I19&lt;THAM_SO!$B$4,"Sát ngưỡng","An toàn")),"n/a"))</f>
      </c>
      <c r="N19">
        <f>IF(A19="","",IFERROR(IF(D19=0,"Chi phí bằng 0",IF(AND(N(K19)&gt;0,D19/K19-1&gt;THAM_SO!$B$5,IFERROR(F19/L19,0)-1&lt;D19/K19-1),"Chi tăng quá ngưỡng mà doanh thu không tăng tương ứng",IF(AND(N(K19)&gt;0,ISNUMBER(H19),ISNUMBER(G19),N(L19)/K19&gt;=N(H19),G19&lt;H19),"ROAS mới rơi xuống dưới ngưỡng","Không có"))),"Không có"))</f>
      </c>
    </row>
    <row r="20">
      <c r="D20" s="2">
        <f>IF(A20="","",SUMIF(TANG_3!$A$2:$A$2000,$A20,TANG_3!$E$2:$E$2000))</f>
      </c>
      <c r="E20" s="2">
        <f>IF(A20="","",SUMIF(TANG_3!$A$2:$A$2000,$A20,TANG_3!$F$2:$F$2000))</f>
      </c>
      <c r="F20" s="2">
        <f>IF(A20="","",E20*(1-N(M20)))</f>
      </c>
      <c r="G20" s="4">
        <f>IF(A20="","",IF(D20=0,"n/a",F20/D20))</f>
      </c>
      <c r="I20" s="4">
        <f>IF(A20="","",IF(AND(ISNUMBER(G20),ISNUMBER(H20)),G20-H20,"n/a"))</f>
      </c>
      <c r="J20">
        <f>IF(A20="","",IF(ISNUMBER(I20),IF(I20&lt;0,"Dưới ngưỡng",IF(I20&lt;THAM_SO!$B$4,"Sát ngưỡng","An toàn")),"n/a"))</f>
      </c>
      <c r="N20">
        <f>IF(A20="","",IFERROR(IF(D20=0,"Chi phí bằng 0",IF(AND(N(K20)&gt;0,D20/K20-1&gt;THAM_SO!$B$5,IFERROR(F20/L20,0)-1&lt;D20/K20-1),"Chi tăng quá ngưỡng mà doanh thu không tăng tương ứng",IF(AND(N(K20)&gt;0,ISNUMBER(H20),ISNUMBER(G20),N(L20)/K20&gt;=N(H20),G20&lt;H20),"ROAS mới rơi xuống dưới ngưỡng","Không có"))),"Không có"))</f>
      </c>
    </row>
    <row r="21">
      <c r="D21" s="2">
        <f>IF(A21="","",SUMIF(TANG_3!$A$2:$A$2000,$A21,TANG_3!$E$2:$E$2000))</f>
      </c>
      <c r="E21" s="2">
        <f>IF(A21="","",SUMIF(TANG_3!$A$2:$A$2000,$A21,TANG_3!$F$2:$F$2000))</f>
      </c>
      <c r="F21" s="2">
        <f>IF(A21="","",E21*(1-N(M21)))</f>
      </c>
      <c r="G21" s="4">
        <f>IF(A21="","",IF(D21=0,"n/a",F21/D21))</f>
      </c>
      <c r="I21" s="4">
        <f>IF(A21="","",IF(AND(ISNUMBER(G21),ISNUMBER(H21)),G21-H21,"n/a"))</f>
      </c>
      <c r="J21">
        <f>IF(A21="","",IF(ISNUMBER(I21),IF(I21&lt;0,"Dưới ngưỡng",IF(I21&lt;THAM_SO!$B$4,"Sát ngưỡng","An toàn")),"n/a"))</f>
      </c>
      <c r="N21">
        <f>IF(A21="","",IFERROR(IF(D21=0,"Chi phí bằng 0",IF(AND(N(K21)&gt;0,D21/K21-1&gt;THAM_SO!$B$5,IFERROR(F21/L21,0)-1&lt;D21/K21-1),"Chi tăng quá ngưỡng mà doanh thu không tăng tương ứng",IF(AND(N(K21)&gt;0,ISNUMBER(H21),ISNUMBER(G21),N(L21)/K21&gt;=N(H21),G21&lt;H21),"ROAS mới rơi xuống dưới ngưỡng","Không có"))),"Không có"))</f>
      </c>
    </row>
    <row r="22">
      <c r="D22" s="2">
        <f>IF(A22="","",SUMIF(TANG_3!$A$2:$A$2000,$A22,TANG_3!$E$2:$E$2000))</f>
      </c>
      <c r="E22" s="2">
        <f>IF(A22="","",SUMIF(TANG_3!$A$2:$A$2000,$A22,TANG_3!$F$2:$F$2000))</f>
      </c>
      <c r="F22" s="2">
        <f>IF(A22="","",E22*(1-N(M22)))</f>
      </c>
      <c r="G22" s="4">
        <f>IF(A22="","",IF(D22=0,"n/a",F22/D22))</f>
      </c>
      <c r="I22" s="4">
        <f>IF(A22="","",IF(AND(ISNUMBER(G22),ISNUMBER(H22)),G22-H22,"n/a"))</f>
      </c>
      <c r="J22">
        <f>IF(A22="","",IF(ISNUMBER(I22),IF(I22&lt;0,"Dưới ngưỡng",IF(I22&lt;THAM_SO!$B$4,"Sát ngưỡng","An toàn")),"n/a"))</f>
      </c>
      <c r="N22">
        <f>IF(A22="","",IFERROR(IF(D22=0,"Chi phí bằng 0",IF(AND(N(K22)&gt;0,D22/K22-1&gt;THAM_SO!$B$5,IFERROR(F22/L22,0)-1&lt;D22/K22-1),"Chi tăng quá ngưỡng mà doanh thu không tăng tương ứng",IF(AND(N(K22)&gt;0,ISNUMBER(H22),ISNUMBER(G22),N(L22)/K22&gt;=N(H22),G22&lt;H22),"ROAS mới rơi xuống dưới ngưỡng","Không có"))),"Không có"))</f>
      </c>
    </row>
    <row r="23">
      <c r="D23" s="2">
        <f>IF(A23="","",SUMIF(TANG_3!$A$2:$A$2000,$A23,TANG_3!$E$2:$E$2000))</f>
      </c>
      <c r="E23" s="2">
        <f>IF(A23="","",SUMIF(TANG_3!$A$2:$A$2000,$A23,TANG_3!$F$2:$F$2000))</f>
      </c>
      <c r="F23" s="2">
        <f>IF(A23="","",E23*(1-N(M23)))</f>
      </c>
      <c r="G23" s="4">
        <f>IF(A23="","",IF(D23=0,"n/a",F23/D23))</f>
      </c>
      <c r="I23" s="4">
        <f>IF(A23="","",IF(AND(ISNUMBER(G23),ISNUMBER(H23)),G23-H23,"n/a"))</f>
      </c>
      <c r="J23">
        <f>IF(A23="","",IF(ISNUMBER(I23),IF(I23&lt;0,"Dưới ngưỡng",IF(I23&lt;THAM_SO!$B$4,"Sát ngưỡng","An toàn")),"n/a"))</f>
      </c>
      <c r="N23">
        <f>IF(A23="","",IFERROR(IF(D23=0,"Chi phí bằng 0",IF(AND(N(K23)&gt;0,D23/K23-1&gt;THAM_SO!$B$5,IFERROR(F23/L23,0)-1&lt;D23/K23-1),"Chi tăng quá ngưỡng mà doanh thu không tăng tương ứng",IF(AND(N(K23)&gt;0,ISNUMBER(H23),ISNUMBER(G23),N(L23)/K23&gt;=N(H23),G23&lt;H23),"ROAS mới rơi xuống dưới ngưỡng","Không có"))),"Không có"))</f>
      </c>
    </row>
    <row r="24">
      <c r="D24" s="2">
        <f>IF(A24="","",SUMIF(TANG_3!$A$2:$A$2000,$A24,TANG_3!$E$2:$E$2000))</f>
      </c>
      <c r="E24" s="2">
        <f>IF(A24="","",SUMIF(TANG_3!$A$2:$A$2000,$A24,TANG_3!$F$2:$F$2000))</f>
      </c>
      <c r="F24" s="2">
        <f>IF(A24="","",E24*(1-N(M24)))</f>
      </c>
      <c r="G24" s="4">
        <f>IF(A24="","",IF(D24=0,"n/a",F24/D24))</f>
      </c>
      <c r="I24" s="4">
        <f>IF(A24="","",IF(AND(ISNUMBER(G24),ISNUMBER(H24)),G24-H24,"n/a"))</f>
      </c>
      <c r="J24">
        <f>IF(A24="","",IF(ISNUMBER(I24),IF(I24&lt;0,"Dưới ngưỡng",IF(I24&lt;THAM_SO!$B$4,"Sát ngưỡng","An toàn")),"n/a"))</f>
      </c>
      <c r="N24">
        <f>IF(A24="","",IFERROR(IF(D24=0,"Chi phí bằng 0",IF(AND(N(K24)&gt;0,D24/K24-1&gt;THAM_SO!$B$5,IFERROR(F24/L24,0)-1&lt;D24/K24-1),"Chi tăng quá ngưỡng mà doanh thu không tăng tương ứng",IF(AND(N(K24)&gt;0,ISNUMBER(H24),ISNUMBER(G24),N(L24)/K24&gt;=N(H24),G24&lt;H24),"ROAS mới rơi xuống dưới ngưỡng","Không có"))),"Không có"))</f>
      </c>
    </row>
    <row r="25">
      <c r="D25" s="2">
        <f>IF(A25="","",SUMIF(TANG_3!$A$2:$A$2000,$A25,TANG_3!$E$2:$E$2000))</f>
      </c>
      <c r="E25" s="2">
        <f>IF(A25="","",SUMIF(TANG_3!$A$2:$A$2000,$A25,TANG_3!$F$2:$F$2000))</f>
      </c>
      <c r="F25" s="2">
        <f>IF(A25="","",E25*(1-N(M25)))</f>
      </c>
      <c r="G25" s="4">
        <f>IF(A25="","",IF(D25=0,"n/a",F25/D25))</f>
      </c>
      <c r="I25" s="4">
        <f>IF(A25="","",IF(AND(ISNUMBER(G25),ISNUMBER(H25)),G25-H25,"n/a"))</f>
      </c>
      <c r="J25">
        <f>IF(A25="","",IF(ISNUMBER(I25),IF(I25&lt;0,"Dưới ngưỡng",IF(I25&lt;THAM_SO!$B$4,"Sát ngưỡng","An toàn")),"n/a"))</f>
      </c>
      <c r="N25">
        <f>IF(A25="","",IFERROR(IF(D25=0,"Chi phí bằng 0",IF(AND(N(K25)&gt;0,D25/K25-1&gt;THAM_SO!$B$5,IFERROR(F25/L25,0)-1&lt;D25/K25-1),"Chi tăng quá ngưỡng mà doanh thu không tăng tương ứng",IF(AND(N(K25)&gt;0,ISNUMBER(H25),ISNUMBER(G25),N(L25)/K25&gt;=N(H25),G25&lt;H25),"ROAS mới rơi xuống dưới ngưỡng","Không có"))),"Không có"))</f>
      </c>
    </row>
    <row r="26">
      <c r="D26" s="2">
        <f>IF(A26="","",SUMIF(TANG_3!$A$2:$A$2000,$A26,TANG_3!$E$2:$E$2000))</f>
      </c>
      <c r="E26" s="2">
        <f>IF(A26="","",SUMIF(TANG_3!$A$2:$A$2000,$A26,TANG_3!$F$2:$F$2000))</f>
      </c>
      <c r="F26" s="2">
        <f>IF(A26="","",E26*(1-N(M26)))</f>
      </c>
      <c r="G26" s="4">
        <f>IF(A26="","",IF(D26=0,"n/a",F26/D26))</f>
      </c>
      <c r="I26" s="4">
        <f>IF(A26="","",IF(AND(ISNUMBER(G26),ISNUMBER(H26)),G26-H26,"n/a"))</f>
      </c>
      <c r="J26">
        <f>IF(A26="","",IF(ISNUMBER(I26),IF(I26&lt;0,"Dưới ngưỡng",IF(I26&lt;THAM_SO!$B$4,"Sát ngưỡng","An toàn")),"n/a"))</f>
      </c>
      <c r="N26">
        <f>IF(A26="","",IFERROR(IF(D26=0,"Chi phí bằng 0",IF(AND(N(K26)&gt;0,D26/K26-1&gt;THAM_SO!$B$5,IFERROR(F26/L26,0)-1&lt;D26/K26-1),"Chi tăng quá ngưỡng mà doanh thu không tăng tương ứng",IF(AND(N(K26)&gt;0,ISNUMBER(H26),ISNUMBER(G26),N(L26)/K26&gt;=N(H26),G26&lt;H26),"ROAS mới rơi xuống dưới ngưỡng","Không có"))),"Không có"))</f>
      </c>
    </row>
    <row r="27">
      <c r="D27" s="2">
        <f>IF(A27="","",SUMIF(TANG_3!$A$2:$A$2000,$A27,TANG_3!$E$2:$E$2000))</f>
      </c>
      <c r="E27" s="2">
        <f>IF(A27="","",SUMIF(TANG_3!$A$2:$A$2000,$A27,TANG_3!$F$2:$F$2000))</f>
      </c>
      <c r="F27" s="2">
        <f>IF(A27="","",E27*(1-N(M27)))</f>
      </c>
      <c r="G27" s="4">
        <f>IF(A27="","",IF(D27=0,"n/a",F27/D27))</f>
      </c>
      <c r="I27" s="4">
        <f>IF(A27="","",IF(AND(ISNUMBER(G27),ISNUMBER(H27)),G27-H27,"n/a"))</f>
      </c>
      <c r="J27">
        <f>IF(A27="","",IF(ISNUMBER(I27),IF(I27&lt;0,"Dưới ngưỡng",IF(I27&lt;THAM_SO!$B$4,"Sát ngưỡng","An toàn")),"n/a"))</f>
      </c>
      <c r="N27">
        <f>IF(A27="","",IFERROR(IF(D27=0,"Chi phí bằng 0",IF(AND(N(K27)&gt;0,D27/K27-1&gt;THAM_SO!$B$5,IFERROR(F27/L27,0)-1&lt;D27/K27-1),"Chi tăng quá ngưỡng mà doanh thu không tăng tương ứng",IF(AND(N(K27)&gt;0,ISNUMBER(H27),ISNUMBER(G27),N(L27)/K27&gt;=N(H27),G27&lt;H27),"ROAS mới rơi xuống dưới ngưỡng","Không có"))),"Không có"))</f>
      </c>
    </row>
    <row r="28">
      <c r="D28" s="2">
        <f>IF(A28="","",SUMIF(TANG_3!$A$2:$A$2000,$A28,TANG_3!$E$2:$E$2000))</f>
      </c>
      <c r="E28" s="2">
        <f>IF(A28="","",SUMIF(TANG_3!$A$2:$A$2000,$A28,TANG_3!$F$2:$F$2000))</f>
      </c>
      <c r="F28" s="2">
        <f>IF(A28="","",E28*(1-N(M28)))</f>
      </c>
      <c r="G28" s="4">
        <f>IF(A28="","",IF(D28=0,"n/a",F28/D28))</f>
      </c>
      <c r="I28" s="4">
        <f>IF(A28="","",IF(AND(ISNUMBER(G28),ISNUMBER(H28)),G28-H28,"n/a"))</f>
      </c>
      <c r="J28">
        <f>IF(A28="","",IF(ISNUMBER(I28),IF(I28&lt;0,"Dưới ngưỡng",IF(I28&lt;THAM_SO!$B$4,"Sát ngưỡng","An toàn")),"n/a"))</f>
      </c>
      <c r="N28">
        <f>IF(A28="","",IFERROR(IF(D28=0,"Chi phí bằng 0",IF(AND(N(K28)&gt;0,D28/K28-1&gt;THAM_SO!$B$5,IFERROR(F28/L28,0)-1&lt;D28/K28-1),"Chi tăng quá ngưỡng mà doanh thu không tăng tương ứng",IF(AND(N(K28)&gt;0,ISNUMBER(H28),ISNUMBER(G28),N(L28)/K28&gt;=N(H28),G28&lt;H28),"ROAS mới rơi xuống dưới ngưỡng","Không có"))),"Không có"))</f>
      </c>
    </row>
    <row r="29">
      <c r="D29" s="2">
        <f>IF(A29="","",SUMIF(TANG_3!$A$2:$A$2000,$A29,TANG_3!$E$2:$E$2000))</f>
      </c>
      <c r="E29" s="2">
        <f>IF(A29="","",SUMIF(TANG_3!$A$2:$A$2000,$A29,TANG_3!$F$2:$F$2000))</f>
      </c>
      <c r="F29" s="2">
        <f>IF(A29="","",E29*(1-N(M29)))</f>
      </c>
      <c r="G29" s="4">
        <f>IF(A29="","",IF(D29=0,"n/a",F29/D29))</f>
      </c>
      <c r="I29" s="4">
        <f>IF(A29="","",IF(AND(ISNUMBER(G29),ISNUMBER(H29)),G29-H29,"n/a"))</f>
      </c>
      <c r="J29">
        <f>IF(A29="","",IF(ISNUMBER(I29),IF(I29&lt;0,"Dưới ngưỡng",IF(I29&lt;THAM_SO!$B$4,"Sát ngưỡng","An toàn")),"n/a"))</f>
      </c>
      <c r="N29">
        <f>IF(A29="","",IFERROR(IF(D29=0,"Chi phí bằng 0",IF(AND(N(K29)&gt;0,D29/K29-1&gt;THAM_SO!$B$5,IFERROR(F29/L29,0)-1&lt;D29/K29-1),"Chi tăng quá ngưỡng mà doanh thu không tăng tương ứng",IF(AND(N(K29)&gt;0,ISNUMBER(H29),ISNUMBER(G29),N(L29)/K29&gt;=N(H29),G29&lt;H29),"ROAS mới rơi xuống dưới ngưỡng","Không có"))),"Không có"))</f>
      </c>
    </row>
    <row r="30">
      <c r="D30" s="2">
        <f>IF(A30="","",SUMIF(TANG_3!$A$2:$A$2000,$A30,TANG_3!$E$2:$E$2000))</f>
      </c>
      <c r="E30" s="2">
        <f>IF(A30="","",SUMIF(TANG_3!$A$2:$A$2000,$A30,TANG_3!$F$2:$F$2000))</f>
      </c>
      <c r="F30" s="2">
        <f>IF(A30="","",E30*(1-N(M30)))</f>
      </c>
      <c r="G30" s="4">
        <f>IF(A30="","",IF(D30=0,"n/a",F30/D30))</f>
      </c>
      <c r="I30" s="4">
        <f>IF(A30="","",IF(AND(ISNUMBER(G30),ISNUMBER(H30)),G30-H30,"n/a"))</f>
      </c>
      <c r="J30">
        <f>IF(A30="","",IF(ISNUMBER(I30),IF(I30&lt;0,"Dưới ngưỡng",IF(I30&lt;THAM_SO!$B$4,"Sát ngưỡng","An toàn")),"n/a"))</f>
      </c>
      <c r="N30">
        <f>IF(A30="","",IFERROR(IF(D30=0,"Chi phí bằng 0",IF(AND(N(K30)&gt;0,D30/K30-1&gt;THAM_SO!$B$5,IFERROR(F30/L30,0)-1&lt;D30/K30-1),"Chi tăng quá ngưỡng mà doanh thu không tăng tương ứng",IF(AND(N(K30)&gt;0,ISNUMBER(H30),ISNUMBER(G30),N(L30)/K30&gt;=N(H30),G30&lt;H30),"ROAS mới rơi xuống dưới ngưỡng","Không có"))),"Không có"))</f>
      </c>
    </row>
    <row r="31">
      <c r="D31" s="2">
        <f>IF(A31="","",SUMIF(TANG_3!$A$2:$A$2000,$A31,TANG_3!$E$2:$E$2000))</f>
      </c>
      <c r="E31" s="2">
        <f>IF(A31="","",SUMIF(TANG_3!$A$2:$A$2000,$A31,TANG_3!$F$2:$F$2000))</f>
      </c>
      <c r="F31" s="2">
        <f>IF(A31="","",E31*(1-N(M31)))</f>
      </c>
      <c r="G31" s="4">
        <f>IF(A31="","",IF(D31=0,"n/a",F31/D31))</f>
      </c>
      <c r="I31" s="4">
        <f>IF(A31="","",IF(AND(ISNUMBER(G31),ISNUMBER(H31)),G31-H31,"n/a"))</f>
      </c>
      <c r="J31">
        <f>IF(A31="","",IF(ISNUMBER(I31),IF(I31&lt;0,"Dưới ngưỡng",IF(I31&lt;THAM_SO!$B$4,"Sát ngưỡng","An toàn")),"n/a"))</f>
      </c>
      <c r="N31">
        <f>IF(A31="","",IFERROR(IF(D31=0,"Chi phí bằng 0",IF(AND(N(K31)&gt;0,D31/K31-1&gt;THAM_SO!$B$5,IFERROR(F31/L31,0)-1&lt;D31/K31-1),"Chi tăng quá ngưỡng mà doanh thu không tăng tương ứng",IF(AND(N(K31)&gt;0,ISNUMBER(H31),ISNUMBER(G31),N(L31)/K31&gt;=N(H31),G31&lt;H31),"ROAS mới rơi xuống dưới ngưỡng","Không có"))),"Không có"))</f>
      </c>
    </row>
  </sheetData>
  <dataValidations count="1">
    <dataValidation type="list" errorStyle="warning" allowBlank="1" showErrorMessage="1" errorTitle="Giá trị lạ" error="Giá trị này không nằm trong danh sách gợi ý." sqref="C2:C31">
      <formula1>"Shopee,TikTok Shop,Cả hai"</formula1>
    </dataValidation>
  </dataValidations>
  <ignoredErrors>
    <ignoredError numberStoredAsText="1" sqref="A1:Q3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ySplit="1" topLeftCell="A2" activePane="bottomLeft" state="frozen"/>
      <selection pane="bottomLeft" activeCell="A2" sqref="A2"/>
    </sheetView>
  </sheetViews>
  <cols>
    <col min="1" max="1" width="28.83203125" customWidth="1"/>
    <col min="2" max="2" width="16.83203125" customWidth="1"/>
    <col min="3" max="3" width="28.83203125" customWidth="1"/>
    <col min="4" max="4" width="18.83203125" customWidth="1"/>
    <col min="5" max="5" width="22.83203125" customWidth="1"/>
    <col min="6" max="6" width="22.83203125" customWidth="1"/>
    <col min="7" max="7" width="30.83203125" customWidth="1"/>
  </cols>
  <sheetData>
    <row r="1">
      <c r="A1" t="str" s="5">
        <v>Brand (nhập — khớp đúng tên ở TANG_2)</v>
      </c>
      <c r="B1" t="str" s="5">
        <v>Sàn (nhập)</v>
      </c>
      <c r="C1" t="str" s="5">
        <v>Chiến dịch (nhập)</v>
      </c>
      <c r="D1" t="str" s="5">
        <v>SKU (nhập)</v>
      </c>
      <c r="E1" t="str" s="5">
        <v>Chi phí quảng cáo, đ (nhập)</v>
      </c>
      <c r="F1" t="str" s="5">
        <v>Doanh thu do ads, đ (nhập)</v>
      </c>
      <c r="G1" t="str" s="5">
        <v>Ghi chú (nhập)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HUONG_DAN</vt:lpstr>
      <vt:lpstr>THAM_SO</vt:lpstr>
      <vt:lpstr>TANG_1</vt:lpstr>
      <vt:lpstr>TANG_2</vt:lpstr>
      <vt:lpstr>TANG_3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2026-10-11T00:00:00Z</dcterms:created>
  <dcterms:modified xsi:type="dcterms:W3CDTF">2026-10-11T00:00:00Z</dcterms:modified>
  <dc:creator>Media Omni</dc:creator>
  <dc:title>Mẫu báo cáo quảng cáo tuần cho team vận hành sàn</dc:title>
</cp:coreProperties>
</file>