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HUONG_DAN" sheetId="1" r:id="rId1"/>
    <sheet name="CHI_TIEU" sheetId="2" r:id="rId2"/>
    <sheet name="THAM_SO" sheetId="3" r:id="rId3"/>
    <sheet name="BRAND" sheetId="4" r:id="rId4"/>
    <sheet name="CHAM_DIEM" sheetId="5" r:id="rId5"/>
  </sheets>
  <calcPr calcId="191029" fullCalcOnLoad="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3">
    <numFmt numFmtId="56" formatCode="&quot;上午/下午 &quot;hh&quot;時&quot;mm&quot;分&quot;ss&quot;秒 &quot;"/>
    <numFmt numFmtId="60" formatCode="0.0%"/>
    <numFmt numFmtId="61" formatCode="0.0"/>
  </numFmts>
  <fonts count="2">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E8EEF3"/>
        <bgColor indexed="64"/>
      </patternFill>
    </fill>
  </fills>
  <borders count="1">
    <border>
      <left/>
      <right/>
      <top/>
      <bottom/>
      <diagonal/>
    </border>
  </borders>
  <cellStyleXfs count="1">
    <xf numFmtId="0" fontId="0" fillId="0" borderId="0"/>
  </cellStyleXfs>
  <cellXfs count="7">
    <xf numFmtId="0" fontId="0" fillId="0" borderId="0" xfId="0" applyNumberFormat="1"/>
    <xf numFmtId="9" fontId="0" fillId="0" borderId="0" xfId="0" applyNumberFormat="1"/>
    <xf numFmtId="2" fontId="0" fillId="0" borderId="0" xfId="0" applyNumberFormat="1"/>
    <xf numFmtId="3" fontId="0" fillId="0" borderId="0" xfId="0" applyNumberFormat="1"/>
    <xf numFmtId="61" fontId="0" fillId="0" borderId="0" xfId="0" applyNumberFormat="1"/>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11"/>
  <sheetViews>
    <sheetView workbookViewId="0"/>
  </sheetViews>
  <cols>
    <col min="1" max="1" width="118.83203125" customWidth="1"/>
  </cols>
  <sheetData>
    <row r="1">
      <c r="A1" t="str" s="5">
        <v>Mẫu bảng KPI cho nhân sự chạy ads sàn</v>
      </c>
    </row>
    <row r="3">
      <c r="A3" t="str" s="5">
        <v>Cách dùng</v>
      </c>
    </row>
    <row r="4">
      <c r="A4" t="str" s="6">
        <v>1. CHI_TIEU là bảng 3 nhóm, 12 chỉ tiêu, trọng số 60/25/15 đúng như bài. Chốt nguồn dữ liệu cho từng chỉ tiêu (cột G) và chốt mục tiêu TRƯỚC ngày 1 của tháng; không đổi trọng số giữa kỳ.</v>
      </c>
    </row>
    <row r="5">
      <c r="A5" t="str" s="6">
        <v>2. BRAND: chấm độ khó từng brand theo 4 yếu tố (chọn 1–3 ở các cột B–E), đầu kỳ. Hệ số độ khó (0,9–1,2) và hệ số bình quân gia quyền theo ngân sách tự tính.</v>
      </c>
    </row>
    <row r="6">
      <c r="A6" t="str" s="6">
        <v>3. CHAM_DIEM: mỗi tháng nhập Mục tiêu và Thực tế cho từng chỉ tiêu (cột F, G). Điểm chỉ tiêu, điểm thô, điểm KPI cuối (nhân hệ số brand) và xếp loại tự tính. Mỗi người / mỗi tháng nên dùng một bản sao của sheet này.</v>
      </c>
    </row>
    <row r="7">
      <c r="A7" t="str" s="6">
        <v>4. THAM_SO giữ các hằng số của bài (trần 120 điểm, sàn 0,5, hệ số phạt độ lệch 2, các mốc 70/90/110). Cột "Kiểu chấm" ở CHI_TIEU có thể đổi nếu team muốn.</v>
      </c>
    </row>
    <row r="8">
      <c r="A8" t="str" s="6">
        <v>5. Tự tính: mọi ô có tiêu đề "(tự tính)". Nhập: các ô có tiêu đề "(nhập)" hoặc "(chọn)".</v>
      </c>
    </row>
    <row r="10">
      <c r="A10" t="str" s="6">
        <v>Hướng dẫn chi tiết: https://www.mediaomni.site/blog/bang-kpi-nhan-su-chay-ads-san</v>
      </c>
    </row>
    <row r="11">
      <c r="A11" t="str" s="6">
        <v>Media Omni — mediaomni.site</v>
      </c>
    </row>
  </sheetData>
  <ignoredErrors>
    <ignoredError numberStoredAsText="1" sqref="A1:A11"/>
  </ignoredErrors>
</worksheet>
</file>

<file path=xl/worksheets/sheet2.xml><?xml version="1.0" encoding="utf-8"?>
<worksheet xmlns="http://schemas.openxmlformats.org/spreadsheetml/2006/main" xmlns:r="http://schemas.openxmlformats.org/officeDocument/2006/relationships">
  <dimension ref="A1:G18"/>
  <sheetViews>
    <sheetView workbookViewId="0">
      <pane ySplit="1" topLeftCell="A2" activePane="bottomLeft" state="frozen"/>
      <selection pane="bottomLeft" activeCell="A2" sqref="A2"/>
    </sheetView>
  </sheetViews>
  <cols>
    <col min="1" max="1" width="6.83203125" customWidth="1"/>
    <col min="2" max="2" width="24.83203125" customWidth="1"/>
    <col min="3" max="3" width="40.83203125" customWidth="1"/>
    <col min="4" max="4" width="12.83203125" customWidth="1"/>
    <col min="5" max="5" width="80.83203125" customWidth="1"/>
    <col min="6" max="6" width="18.83203125" customWidth="1"/>
    <col min="7" max="7" width="40.83203125" customWidth="1"/>
  </cols>
  <sheetData>
    <row r="1">
      <c r="A1" t="str" s="5">
        <v>STT</v>
      </c>
      <c r="B1" t="str" s="5">
        <v>Nhóm</v>
      </c>
      <c r="C1" t="str" s="5">
        <v>Chỉ tiêu</v>
      </c>
      <c r="D1" t="str" s="5">
        <v>Trọng số</v>
      </c>
      <c r="E1" t="str" s="5">
        <v>Cách đo / cách chấm (theo bài)</v>
      </c>
      <c r="F1" t="str" s="5">
        <v>Kiểu chấm (chọn)</v>
      </c>
      <c r="G1" t="str" s="5">
        <v>Nguồn dữ liệu — chốt một nguồn duy nhất (nhập)</v>
      </c>
    </row>
    <row r="2">
      <c r="A2">
        <v>1</v>
      </c>
      <c r="B2" t="str" s="6">
        <v>Kết quả kinh doanh</v>
      </c>
      <c r="C2" t="str" s="6">
        <v>Doanh thu thật do quảng cáo</v>
      </c>
      <c r="D2" s="1">
        <v>0.2</v>
      </c>
      <c r="E2" t="str" s="6">
        <v>Doanh thu sau khi trừ huỷ/hoàn, không phải GMV trên trình quản lý. Đo theo tháng, so với mục tiêu đầu tháng.</v>
      </c>
      <c r="F2" t="str" s="6">
        <v>Thuận</v>
      </c>
    </row>
    <row r="3">
      <c r="A3">
        <v>2</v>
      </c>
      <c r="B3" t="str" s="6">
        <v>Kết quả kinh doanh</v>
      </c>
      <c r="C3" t="str" s="6">
        <v>Khoảng cách ROAS so với ngưỡng hoà vốn</v>
      </c>
      <c r="D3" s="1">
        <v>0.2</v>
      </c>
      <c r="E3" t="str" s="6">
        <v>Không chấm ROAS tuyệt đối: chấm phần chênh so với ngưỡng hoà vốn của chính brand đó, để brand biên mỏng và biên dày được so công bằng.</v>
      </c>
      <c r="F3" t="str" s="6">
        <v>Thuận</v>
      </c>
    </row>
    <row r="4">
      <c r="A4">
        <v>3</v>
      </c>
      <c r="B4" t="str" s="6">
        <v>Kết quả kinh doanh</v>
      </c>
      <c r="C4" t="str" s="6">
        <v>Tỷ lệ ngân sách được tiêu đúng kế hoạch</v>
      </c>
      <c r="D4" s="1">
        <v>0.1</v>
      </c>
      <c r="E4" t="str" s="6">
        <v>Độ lệch tuyệt đối giữa chi thực và chi kế hoạch. Tiêu thiếu 40% cũng không đạt, giống tiêu vượt 40%.</v>
      </c>
      <c r="F4" t="str" s="6">
        <v>Độ lệch</v>
      </c>
    </row>
    <row r="5">
      <c r="A5">
        <v>4</v>
      </c>
      <c r="B5" t="str" s="6">
        <v>Kết quả kinh doanh</v>
      </c>
      <c r="C5" t="str" s="6">
        <v>Tăng trưởng so với cùng kỳ</v>
      </c>
      <c r="D5" s="1">
        <v>0.1</v>
      </c>
      <c r="E5" t="str" s="6">
        <v>So với tháng trước hoặc cùng kỳ năm trước tuỳ tính mùa vụ của ngành. Đo xu hướng, cân bằng với chỉ tiêu 1.</v>
      </c>
      <c r="F5" t="str" s="6">
        <v>Thuận</v>
      </c>
    </row>
    <row r="6">
      <c r="A6">
        <v>5</v>
      </c>
      <c r="B6" t="str" s="6">
        <v>Chất lượng vận hành</v>
      </c>
      <c r="C6" t="str" s="6">
        <v>Nộp báo cáo tuần đúng hạn và đủ chất lượng</v>
      </c>
      <c r="D6" s="1">
        <v>0.05</v>
      </c>
      <c r="E6" t="str" s="6">
        <v>Đúng hạn là điều kiện cần; đủ chất lượng nghĩa là có ba dòng đề xuất cụ thể chứ không phải "tiếp tục theo dõi".</v>
      </c>
      <c r="F6" t="str" s="6">
        <v>Thuận</v>
      </c>
    </row>
    <row r="7">
      <c r="A7">
        <v>6</v>
      </c>
      <c r="B7" t="str" s="6">
        <v>Chất lượng vận hành</v>
      </c>
      <c r="C7" t="str" s="6">
        <v>Điểm audit tài khoản</v>
      </c>
      <c r="D7" s="1">
        <v>0.1</v>
      </c>
      <c r="E7" t="str" s="6">
        <v>Chấm mỗi quý bằng checklist audit 40 mục, lấy điểm quý gần nhất áp cho các tháng trong quý.</v>
      </c>
      <c r="F7" t="str" s="6">
        <v>Thuận</v>
      </c>
    </row>
    <row r="8">
      <c r="A8">
        <v>7</v>
      </c>
      <c r="B8" t="str" s="6">
        <v>Chất lượng vận hành</v>
      </c>
      <c r="C8" t="str" s="6">
        <v>Thời gian phản ứng với cảnh báo</v>
      </c>
      <c r="D8" s="1">
        <v>0.05</v>
      </c>
      <c r="E8" t="str" s="6">
        <v>Số giờ từ lúc có cảnh báo (camp vượt ngân sách, ROAS rơi dưới ngưỡng, hết hàng) tới lúc có hành động ghi nhận được. Cần một nơi ghi lại cảnh báo — không có thì bỏ chỉ tiêu này.</v>
      </c>
      <c r="F8" t="str" s="6">
        <v>Ngược</v>
      </c>
    </row>
    <row r="9">
      <c r="A9">
        <v>8</v>
      </c>
      <c r="B9" t="str" s="6">
        <v>Chất lượng vận hành</v>
      </c>
      <c r="C9" t="str" s="6">
        <v>Số sự cố do lỗi thao tác</v>
      </c>
      <c r="D9" s="1">
        <v>0.05</v>
      </c>
      <c r="E9" t="str" s="6">
        <v>Đặt sai ngân sách, quên tắt camp test, chọn nhầm tệp. Chấm ngược: 0 sự cố = điểm tối đa. Ghi nhận trung thực quan trọng hơn con số.</v>
      </c>
      <c r="F9" t="str" s="6">
        <v>Ngược</v>
      </c>
    </row>
    <row r="10">
      <c r="A10">
        <v>9</v>
      </c>
      <c r="B10" t="str" s="6">
        <v>Phát triển và đóng góp</v>
      </c>
      <c r="C10" t="str" s="6">
        <v>Số thử nghiệm có kết luận</v>
      </c>
      <c r="D10" s="1">
        <v>0.05</v>
      </c>
      <c r="E10" t="str" s="6">
        <v>Đếm số test ra được kết luận rõ ràng kèm ghi chép, không đếm số test chạy. Test thất bại có kết luận vẫn tính điểm đầy đủ.</v>
      </c>
      <c r="F10" t="str" s="6">
        <v>Thuận</v>
      </c>
    </row>
    <row r="11">
      <c r="A11">
        <v>10</v>
      </c>
      <c r="B11" t="str" s="6">
        <v>Phát triển và đóng góp</v>
      </c>
      <c r="C11" t="str" s="6">
        <v>Đóng góp vào kho kiến thức chung</v>
      </c>
      <c r="D11" s="1">
        <v>0.05</v>
      </c>
      <c r="E11" t="str" s="6">
        <v>Viết lại một quy trình, một mẫu creative thắng, một bài học sau sự cố. Đo bằng số lượng, chấm chất lượng bằng đánh giá của trưởng nhóm.</v>
      </c>
      <c r="F11" t="str" s="6">
        <v>Thuận</v>
      </c>
    </row>
    <row r="12">
      <c r="A12">
        <v>11</v>
      </c>
      <c r="B12" t="str" s="6">
        <v>Phát triển và đóng góp</v>
      </c>
      <c r="C12" t="str" s="6">
        <v>Hỗ trợ đồng đội</v>
      </c>
      <c r="D12" s="1">
        <v>0.03</v>
      </c>
      <c r="E12" t="str" s="6">
        <v>Nhận bàn giao brand khi đồng nghiệp nghỉ, kèm người mới, trực thay ca sale. Chấm bằng ghi nhận từ đồng nghiệp, không tự khai.</v>
      </c>
      <c r="F12" t="str" s="6">
        <v>Thuận</v>
      </c>
    </row>
    <row r="13">
      <c r="A13">
        <v>12</v>
      </c>
      <c r="B13" t="str" s="6">
        <v>Phát triển và đóng góp</v>
      </c>
      <c r="C13" t="str" s="6">
        <v>Nắm bắt thay đổi của nền tảng</v>
      </c>
      <c r="D13" s="1">
        <v>0.02</v>
      </c>
      <c r="E13" t="str" s="6">
        <v>Chấm bằng một buổi chia sẻ ngắn mỗi quý.</v>
      </c>
      <c r="F13" t="str" s="6">
        <v>Thuận</v>
      </c>
    </row>
    <row r="15">
      <c r="B15" t="str" s="6">
        <v>Kết quả kinh doanh</v>
      </c>
      <c r="C15" t="str" s="6">
        <v>Tổng trọng số nhóm (bài: 60%)</v>
      </c>
      <c r="D15" s="1">
        <f>SUMIF($B$2:$B$13,B15,$D$2:$D$13)</f>
      </c>
    </row>
    <row r="16">
      <c r="B16" t="str" s="6">
        <v>Chất lượng vận hành</v>
      </c>
      <c r="C16" t="str" s="6">
        <v>Tổng trọng số nhóm (bài: 25%)</v>
      </c>
      <c r="D16" s="1">
        <f>SUMIF($B$2:$B$13,B16,$D$2:$D$13)</f>
      </c>
    </row>
    <row r="17">
      <c r="B17" t="str" s="6">
        <v>Phát triển và đóng góp</v>
      </c>
      <c r="C17" t="str" s="6">
        <v>Tổng trọng số nhóm (bài: 15%)</v>
      </c>
      <c r="D17" s="1">
        <f>SUMIF($B$2:$B$13,B17,$D$2:$D$13)</f>
      </c>
    </row>
    <row r="18">
      <c r="B18" t="str" s="6">
        <v>Tổng cả bảng</v>
      </c>
      <c r="C18" t="str" s="6">
        <v>Phải bằng 100%</v>
      </c>
      <c r="D18" s="1">
        <f>SUM($D$2:$D$13)</f>
      </c>
      <c r="E18">
        <f>IF(ROUND(D18,4)=1,"Đủ 100%","Chưa đủ 100% — rà lại trọng số")</f>
      </c>
    </row>
  </sheetData>
  <dataValidations count="1">
    <dataValidation type="list" errorStyle="warning" allowBlank="1" showErrorMessage="1" errorTitle="Giá trị lạ" error="Giá trị này không nằm trong danh sách gợi ý." sqref="F2:F13">
      <formula1>"Thuận,Ngược,Độ lệch"</formula1>
    </dataValidation>
  </dataValidations>
  <ignoredErrors>
    <ignoredError numberStoredAsText="1" sqref="A1:G18"/>
  </ignoredErrors>
</worksheet>
</file>

<file path=xl/worksheets/sheet3.xml><?xml version="1.0" encoding="utf-8"?>
<worksheet xmlns="http://schemas.openxmlformats.org/spreadsheetml/2006/main" xmlns:r="http://schemas.openxmlformats.org/officeDocument/2006/relationships">
  <dimension ref="A1:C11"/>
  <sheetViews>
    <sheetView workbookViewId="0">
      <pane ySplit="1" topLeftCell="A2" activePane="bottomLeft" state="frozen"/>
      <selection pane="bottomLeft" activeCell="A2" sqref="A2"/>
    </sheetView>
  </sheetViews>
  <cols>
    <col min="1" max="1" width="42.83203125" customWidth="1"/>
    <col min="2" max="2" width="12.83203125" customWidth="1"/>
    <col min="3" max="3" width="100.83203125" customWidth="1"/>
  </cols>
  <sheetData>
    <row r="1">
      <c r="A1" t="str" s="5">
        <v>Tham số</v>
      </c>
      <c r="B1" t="str" s="5">
        <v>Giá trị</v>
      </c>
      <c r="C1" t="str" s="5">
        <v>Ghi chú</v>
      </c>
    </row>
    <row r="2">
      <c r="A2" t="str" s="6">
        <v>Trần điểm mỗi chỉ tiêu</v>
      </c>
      <c r="B2">
        <v>120</v>
      </c>
      <c r="C2" t="str" s="6">
        <v>Bài: thang 0–120; Điểm = MIN(120, thực tế / mục tiêu × 100).</v>
      </c>
    </row>
    <row r="3">
      <c r="A3" t="str" s="6">
        <v>Sàn mẫu số cho chỉ tiêu chấm ngược</v>
      </c>
      <c r="B3">
        <v>0.5</v>
      </c>
      <c r="C3" t="str" s="6">
        <v>Bài: Điểm = MIN(120, mục tiêu / MAX(thực tế, 0,5) × 100).</v>
      </c>
    </row>
    <row r="4">
      <c r="A4" t="str" s="6">
        <v>Hệ số phạt độ lệch</v>
      </c>
      <c r="B4">
        <v>2</v>
      </c>
      <c r="C4" t="str" s="6">
        <v>Bài: Điểm = MAX(0, 100 − độ lệch phần trăm × 2). Lệch 10% còn 80 điểm, lệch 50% về 0.</v>
      </c>
    </row>
    <row r="5">
      <c r="A5" t="str" s="6">
        <v>Tổng điểm độ khó thấp nhất</v>
      </c>
      <c r="B5">
        <v>4</v>
      </c>
      <c r="C5" t="str" s="6">
        <v>Bài: bốn yếu tố, mỗi yếu tố 1–3 điểm → tổng 4–12.</v>
      </c>
    </row>
    <row r="6">
      <c r="A6" t="str" s="6">
        <v>Tổng điểm độ khó cao nhất</v>
      </c>
      <c r="B6">
        <v>12</v>
      </c>
    </row>
    <row r="7">
      <c r="A7" t="str" s="6">
        <v>Hệ số brand thấp nhất</v>
      </c>
      <c r="B7">
        <v>0.9</v>
      </c>
      <c r="C7" t="str" s="6">
        <v>Bài: quy về hệ số 0,9–1,2. Bài không nêu cách quy đổi — file này nội suy tuyến tính giữa hai đầu; đổi công thức ở BRAND!G nếu team dùng cách khác.</v>
      </c>
    </row>
    <row r="8">
      <c r="A8" t="str" s="6">
        <v>Hệ số brand cao nhất</v>
      </c>
      <c r="B8">
        <v>1.2</v>
      </c>
    </row>
    <row r="9">
      <c r="A9" t="str" s="6">
        <v>Điểm bắt đầu mức "Đạt một phần"</v>
      </c>
      <c r="B9">
        <v>70</v>
      </c>
      <c r="C9" t="str" s="6">
        <v>Bài: dưới 70 = không đạt.</v>
      </c>
    </row>
    <row r="10">
      <c r="A10" t="str" s="6">
        <v>Điểm bắt đầu mức "Đạt"</v>
      </c>
      <c r="B10">
        <v>90</v>
      </c>
      <c r="C10" t="str" s="6">
        <v>Bài: 70–89 = đạt một phần; 90–109 = đạt.</v>
      </c>
    </row>
    <row r="11">
      <c r="A11" t="str" s="6">
        <v>Điểm bắt đầu mức "Vượt"</v>
      </c>
      <c r="B11">
        <v>110</v>
      </c>
      <c r="C11" t="str" s="6">
        <v>Bài: từ 110 trở lên = vượt. Ba tháng liền cùng một người vượt 110 thì rà lại cách đặt mục tiêu.</v>
      </c>
    </row>
  </sheetData>
  <ignoredErrors>
    <ignoredError numberStoredAsText="1" sqref="A1:C11"/>
  </ignoredErrors>
</worksheet>
</file>

<file path=xl/worksheets/sheet4.xml><?xml version="1.0" encoding="utf-8"?>
<worksheet xmlns="http://schemas.openxmlformats.org/spreadsheetml/2006/main" xmlns:r="http://schemas.openxmlformats.org/officeDocument/2006/relationships">
  <dimension ref="A1:I24"/>
  <sheetViews>
    <sheetView workbookViewId="0">
      <pane ySplit="1" topLeftCell="A2" activePane="bottomLeft" state="frozen"/>
      <selection pane="bottomLeft" activeCell="A2" sqref="A2"/>
    </sheetView>
  </sheetViews>
  <cols>
    <col min="1" max="1" width="26.83203125" customWidth="1"/>
    <col min="2" max="2" width="22.83203125" customWidth="1"/>
    <col min="3" max="3" width="22.83203125" customWidth="1"/>
    <col min="4" max="4" width="24.83203125" customWidth="1"/>
    <col min="5" max="5" width="28.83203125" customWidth="1"/>
    <col min="6" max="6" width="16.83203125" customWidth="1"/>
    <col min="7" max="7" width="16.83203125" customWidth="1"/>
    <col min="8" max="8" width="24.83203125" customWidth="1"/>
    <col min="9" max="9" width="20.83203125" customWidth="1"/>
  </cols>
  <sheetData>
    <row r="1">
      <c r="A1" t="str" s="5">
        <v>Brand (nhập)</v>
      </c>
      <c r="B1" t="str" s="5">
        <v>Biên đóng góp: 1 dày → 3 mỏng (chọn)</v>
      </c>
      <c r="C1" t="str" s="5">
        <v>Độ cạnh tranh ngành: 1 thấp → 3 cao (chọn)</v>
      </c>
      <c r="D1" t="str" s="5">
        <v>Chất lượng gian hàng nền: 1 tốt → 3 yếu (chọn)</v>
      </c>
      <c r="E1" t="str" s="5">
        <v>Mức hợp tác của khách: 1 nhanh → 3 chậm, hay đổi ý (chọn)</v>
      </c>
      <c r="F1" t="str" s="5">
        <v>Tổng điểm 4–12 (tự tính)</v>
      </c>
      <c r="G1" t="str" s="5">
        <v>Hệ số độ khó (tự tính)</v>
      </c>
      <c r="H1" t="str" s="5">
        <v>Ngân sách người này quản lý, đ (nhập)</v>
      </c>
      <c r="I1" t="str" s="5">
        <v>Ngân sách tính hệ số (tự tính)</v>
      </c>
    </row>
    <row r="2">
      <c r="F2">
        <f>IF(COUNT(B2:E2)&lt;4,"",SUM(B2:E2))</f>
      </c>
      <c r="G2" s="2">
        <f>IF(F2="","",ROUND(THAM_SO!$B$7+(F2-THAM_SO!$B$5)/(THAM_SO!$B$6-THAM_SO!$B$5)*(THAM_SO!$B$8-THAM_SO!$B$7),2))</f>
      </c>
      <c r="I2" s="3">
        <f>IF(ISNUMBER(G2),N(H2),"")</f>
      </c>
    </row>
    <row r="3">
      <c r="F3">
        <f>IF(COUNT(B3:E3)&lt;4,"",SUM(B3:E3))</f>
      </c>
      <c r="G3" s="2">
        <f>IF(F3="","",ROUND(THAM_SO!$B$7+(F3-THAM_SO!$B$5)/(THAM_SO!$B$6-THAM_SO!$B$5)*(THAM_SO!$B$8-THAM_SO!$B$7),2))</f>
      </c>
      <c r="I3" s="3">
        <f>IF(ISNUMBER(G3),N(H3),"")</f>
      </c>
    </row>
    <row r="4">
      <c r="F4">
        <f>IF(COUNT(B4:E4)&lt;4,"",SUM(B4:E4))</f>
      </c>
      <c r="G4" s="2">
        <f>IF(F4="","",ROUND(THAM_SO!$B$7+(F4-THAM_SO!$B$5)/(THAM_SO!$B$6-THAM_SO!$B$5)*(THAM_SO!$B$8-THAM_SO!$B$7),2))</f>
      </c>
      <c r="I4" s="3">
        <f>IF(ISNUMBER(G4),N(H4),"")</f>
      </c>
    </row>
    <row r="5">
      <c r="F5">
        <f>IF(COUNT(B5:E5)&lt;4,"",SUM(B5:E5))</f>
      </c>
      <c r="G5" s="2">
        <f>IF(F5="","",ROUND(THAM_SO!$B$7+(F5-THAM_SO!$B$5)/(THAM_SO!$B$6-THAM_SO!$B$5)*(THAM_SO!$B$8-THAM_SO!$B$7),2))</f>
      </c>
      <c r="I5" s="3">
        <f>IF(ISNUMBER(G5),N(H5),"")</f>
      </c>
    </row>
    <row r="6">
      <c r="F6">
        <f>IF(COUNT(B6:E6)&lt;4,"",SUM(B6:E6))</f>
      </c>
      <c r="G6" s="2">
        <f>IF(F6="","",ROUND(THAM_SO!$B$7+(F6-THAM_SO!$B$5)/(THAM_SO!$B$6-THAM_SO!$B$5)*(THAM_SO!$B$8-THAM_SO!$B$7),2))</f>
      </c>
      <c r="I6" s="3">
        <f>IF(ISNUMBER(G6),N(H6),"")</f>
      </c>
    </row>
    <row r="7">
      <c r="F7">
        <f>IF(COUNT(B7:E7)&lt;4,"",SUM(B7:E7))</f>
      </c>
      <c r="G7" s="2">
        <f>IF(F7="","",ROUND(THAM_SO!$B$7+(F7-THAM_SO!$B$5)/(THAM_SO!$B$6-THAM_SO!$B$5)*(THAM_SO!$B$8-THAM_SO!$B$7),2))</f>
      </c>
      <c r="I7" s="3">
        <f>IF(ISNUMBER(G7),N(H7),"")</f>
      </c>
    </row>
    <row r="8">
      <c r="F8">
        <f>IF(COUNT(B8:E8)&lt;4,"",SUM(B8:E8))</f>
      </c>
      <c r="G8" s="2">
        <f>IF(F8="","",ROUND(THAM_SO!$B$7+(F8-THAM_SO!$B$5)/(THAM_SO!$B$6-THAM_SO!$B$5)*(THAM_SO!$B$8-THAM_SO!$B$7),2))</f>
      </c>
      <c r="I8" s="3">
        <f>IF(ISNUMBER(G8),N(H8),"")</f>
      </c>
    </row>
    <row r="9">
      <c r="F9">
        <f>IF(COUNT(B9:E9)&lt;4,"",SUM(B9:E9))</f>
      </c>
      <c r="G9" s="2">
        <f>IF(F9="","",ROUND(THAM_SO!$B$7+(F9-THAM_SO!$B$5)/(THAM_SO!$B$6-THAM_SO!$B$5)*(THAM_SO!$B$8-THAM_SO!$B$7),2))</f>
      </c>
      <c r="I9" s="3">
        <f>IF(ISNUMBER(G9),N(H9),"")</f>
      </c>
    </row>
    <row r="10">
      <c r="F10">
        <f>IF(COUNT(B10:E10)&lt;4,"",SUM(B10:E10))</f>
      </c>
      <c r="G10" s="2">
        <f>IF(F10="","",ROUND(THAM_SO!$B$7+(F10-THAM_SO!$B$5)/(THAM_SO!$B$6-THAM_SO!$B$5)*(THAM_SO!$B$8-THAM_SO!$B$7),2))</f>
      </c>
      <c r="I10" s="3">
        <f>IF(ISNUMBER(G10),N(H10),"")</f>
      </c>
    </row>
    <row r="11">
      <c r="F11">
        <f>IF(COUNT(B11:E11)&lt;4,"",SUM(B11:E11))</f>
      </c>
      <c r="G11" s="2">
        <f>IF(F11="","",ROUND(THAM_SO!$B$7+(F11-THAM_SO!$B$5)/(THAM_SO!$B$6-THAM_SO!$B$5)*(THAM_SO!$B$8-THAM_SO!$B$7),2))</f>
      </c>
      <c r="I11" s="3">
        <f>IF(ISNUMBER(G11),N(H11),"")</f>
      </c>
    </row>
    <row r="12">
      <c r="F12">
        <f>IF(COUNT(B12:E12)&lt;4,"",SUM(B12:E12))</f>
      </c>
      <c r="G12" s="2">
        <f>IF(F12="","",ROUND(THAM_SO!$B$7+(F12-THAM_SO!$B$5)/(THAM_SO!$B$6-THAM_SO!$B$5)*(THAM_SO!$B$8-THAM_SO!$B$7),2))</f>
      </c>
      <c r="I12" s="3">
        <f>IF(ISNUMBER(G12),N(H12),"")</f>
      </c>
    </row>
    <row r="13">
      <c r="F13">
        <f>IF(COUNT(B13:E13)&lt;4,"",SUM(B13:E13))</f>
      </c>
      <c r="G13" s="2">
        <f>IF(F13="","",ROUND(THAM_SO!$B$7+(F13-THAM_SO!$B$5)/(THAM_SO!$B$6-THAM_SO!$B$5)*(THAM_SO!$B$8-THAM_SO!$B$7),2))</f>
      </c>
      <c r="I13" s="3">
        <f>IF(ISNUMBER(G13),N(H13),"")</f>
      </c>
    </row>
    <row r="14">
      <c r="F14">
        <f>IF(COUNT(B14:E14)&lt;4,"",SUM(B14:E14))</f>
      </c>
      <c r="G14" s="2">
        <f>IF(F14="","",ROUND(THAM_SO!$B$7+(F14-THAM_SO!$B$5)/(THAM_SO!$B$6-THAM_SO!$B$5)*(THAM_SO!$B$8-THAM_SO!$B$7),2))</f>
      </c>
      <c r="I14" s="3">
        <f>IF(ISNUMBER(G14),N(H14),"")</f>
      </c>
    </row>
    <row r="15">
      <c r="F15">
        <f>IF(COUNT(B15:E15)&lt;4,"",SUM(B15:E15))</f>
      </c>
      <c r="G15" s="2">
        <f>IF(F15="","",ROUND(THAM_SO!$B$7+(F15-THAM_SO!$B$5)/(THAM_SO!$B$6-THAM_SO!$B$5)*(THAM_SO!$B$8-THAM_SO!$B$7),2))</f>
      </c>
      <c r="I15" s="3">
        <f>IF(ISNUMBER(G15),N(H15),"")</f>
      </c>
    </row>
    <row r="16">
      <c r="F16">
        <f>IF(COUNT(B16:E16)&lt;4,"",SUM(B16:E16))</f>
      </c>
      <c r="G16" s="2">
        <f>IF(F16="","",ROUND(THAM_SO!$B$7+(F16-THAM_SO!$B$5)/(THAM_SO!$B$6-THAM_SO!$B$5)*(THAM_SO!$B$8-THAM_SO!$B$7),2))</f>
      </c>
      <c r="I16" s="3">
        <f>IF(ISNUMBER(G16),N(H16),"")</f>
      </c>
    </row>
    <row r="17">
      <c r="F17">
        <f>IF(COUNT(B17:E17)&lt;4,"",SUM(B17:E17))</f>
      </c>
      <c r="G17" s="2">
        <f>IF(F17="","",ROUND(THAM_SO!$B$7+(F17-THAM_SO!$B$5)/(THAM_SO!$B$6-THAM_SO!$B$5)*(THAM_SO!$B$8-THAM_SO!$B$7),2))</f>
      </c>
      <c r="I17" s="3">
        <f>IF(ISNUMBER(G17),N(H17),"")</f>
      </c>
    </row>
    <row r="18">
      <c r="F18">
        <f>IF(COUNT(B18:E18)&lt;4,"",SUM(B18:E18))</f>
      </c>
      <c r="G18" s="2">
        <f>IF(F18="","",ROUND(THAM_SO!$B$7+(F18-THAM_SO!$B$5)/(THAM_SO!$B$6-THAM_SO!$B$5)*(THAM_SO!$B$8-THAM_SO!$B$7),2))</f>
      </c>
      <c r="I18" s="3">
        <f>IF(ISNUMBER(G18),N(H18),"")</f>
      </c>
    </row>
    <row r="19">
      <c r="F19">
        <f>IF(COUNT(B19:E19)&lt;4,"",SUM(B19:E19))</f>
      </c>
      <c r="G19" s="2">
        <f>IF(F19="","",ROUND(THAM_SO!$B$7+(F19-THAM_SO!$B$5)/(THAM_SO!$B$6-THAM_SO!$B$5)*(THAM_SO!$B$8-THAM_SO!$B$7),2))</f>
      </c>
      <c r="I19" s="3">
        <f>IF(ISNUMBER(G19),N(H19),"")</f>
      </c>
    </row>
    <row r="20">
      <c r="F20">
        <f>IF(COUNT(B20:E20)&lt;4,"",SUM(B20:E20))</f>
      </c>
      <c r="G20" s="2">
        <f>IF(F20="","",ROUND(THAM_SO!$B$7+(F20-THAM_SO!$B$5)/(THAM_SO!$B$6-THAM_SO!$B$5)*(THAM_SO!$B$8-THAM_SO!$B$7),2))</f>
      </c>
      <c r="I20" s="3">
        <f>IF(ISNUMBER(G20),N(H20),"")</f>
      </c>
    </row>
    <row r="21">
      <c r="F21">
        <f>IF(COUNT(B21:E21)&lt;4,"",SUM(B21:E21))</f>
      </c>
      <c r="G21" s="2">
        <f>IF(F21="","",ROUND(THAM_SO!$B$7+(F21-THAM_SO!$B$5)/(THAM_SO!$B$6-THAM_SO!$B$5)*(THAM_SO!$B$8-THAM_SO!$B$7),2))</f>
      </c>
      <c r="I21" s="3">
        <f>IF(ISNUMBER(G21),N(H21),"")</f>
      </c>
    </row>
    <row r="23">
      <c r="A23" t="str" s="6">
        <v>Hệ số brand bình quân gia quyền theo ngân sách</v>
      </c>
      <c r="G23" s="2">
        <f>IFERROR(SUMPRODUCT(G2:G21,H2:H21)/SUM(I2:I21),"")</f>
      </c>
    </row>
    <row r="24">
      <c r="A24" t="str" s="6">
        <v>Chấm độ khó ĐẦU KỲ (không chấm sau khi đã biết kết quả), do trưởng nhóm chấm, rà lại mỗi quý. Hệ số brand bình quân gia quyền theo ngân sách, không phải trung bình cộng.</v>
      </c>
    </row>
  </sheetData>
  <dataValidations count="1">
    <dataValidation type="list" errorStyle="warning" allowBlank="1" showErrorMessage="1" errorTitle="Giá trị lạ" error="Giá trị này không nằm trong danh sách gợi ý." sqref="B2:E21">
      <formula1>"1,2,3"</formula1>
    </dataValidation>
  </dataValidations>
  <ignoredErrors>
    <ignoredError numberStoredAsText="1" sqref="A1:I24"/>
  </ignoredErrors>
</worksheet>
</file>

<file path=xl/worksheets/sheet5.xml><?xml version="1.0" encoding="utf-8"?>
<worksheet xmlns="http://schemas.openxmlformats.org/spreadsheetml/2006/main" xmlns:r="http://schemas.openxmlformats.org/officeDocument/2006/relationships">
  <dimension ref="A1:I21"/>
  <sheetViews>
    <sheetView workbookViewId="0">
      <pane ySplit="1" topLeftCell="A2" activePane="bottomLeft" state="frozen"/>
      <selection pane="bottomLeft" activeCell="A2" sqref="A2"/>
    </sheetView>
  </sheetViews>
  <cols>
    <col min="1" max="1" width="6.83203125" customWidth="1"/>
    <col min="2" max="2" width="46.83203125" customWidth="1"/>
    <col min="3" max="3" width="24.83203125" customWidth="1"/>
    <col min="4" max="4" width="10.83203125" customWidth="1"/>
    <col min="5" max="5" width="12.83203125" customWidth="1"/>
    <col min="6" max="6" width="16.83203125" customWidth="1"/>
    <col min="7" max="7" width="16.83203125" customWidth="1"/>
    <col min="8" max="8" width="20.83203125" customWidth="1"/>
    <col min="9" max="9" width="20.83203125" customWidth="1"/>
  </cols>
  <sheetData>
    <row r="1">
      <c r="A1" t="str" s="5">
        <v>STT</v>
      </c>
      <c r="B1" t="str" s="5">
        <v>Chỉ tiêu</v>
      </c>
      <c r="C1" t="str" s="5">
        <v>Nhóm</v>
      </c>
      <c r="D1" t="str" s="5">
        <v>Trọng số</v>
      </c>
      <c r="E1" t="str" s="5">
        <v>Kiểu chấm</v>
      </c>
      <c r="F1" t="str" s="5">
        <v>Mục tiêu (nhập)</v>
      </c>
      <c r="G1" t="str" s="5">
        <v>Thực tế (nhập)</v>
      </c>
      <c r="H1" t="str" s="5">
        <v>Điểm chỉ tiêu (tự tính)</v>
      </c>
      <c r="I1" t="str" s="5">
        <v>Điểm × trọng số (tự tính)</v>
      </c>
    </row>
    <row r="2">
      <c r="A2">
        <f>CHI_TIEU!A2</f>
      </c>
      <c r="B2">
        <f>CHI_TIEU!C2</f>
      </c>
      <c r="C2">
        <f>CHI_TIEU!B2</f>
      </c>
      <c r="D2" s="1">
        <f>CHI_TIEU!D2</f>
      </c>
      <c r="E2">
        <f>CHI_TIEU!F2</f>
      </c>
      <c r="H2" s="4">
        <f>IF(OR(F2="",G2=""),"",IFERROR(IF(E2="Ngược",MIN(THAM_SO!$B$2,F2/MAX(G2,THAM_SO!$B$3)*100),IF(E2="Độ lệch",MAX(0,100-ABS(G2-F2)/F2*100*THAM_SO!$B$4),MIN(THAM_SO!$B$2,G2/F2*100))),""))</f>
      </c>
      <c r="I2" s="4">
        <f>IF(H2="","",H2*D2)</f>
      </c>
    </row>
    <row r="3">
      <c r="A3">
        <f>CHI_TIEU!A3</f>
      </c>
      <c r="B3">
        <f>CHI_TIEU!C3</f>
      </c>
      <c r="C3">
        <f>CHI_TIEU!B3</f>
      </c>
      <c r="D3" s="1">
        <f>CHI_TIEU!D3</f>
      </c>
      <c r="E3">
        <f>CHI_TIEU!F3</f>
      </c>
      <c r="H3" s="4">
        <f>IF(OR(F3="",G3=""),"",IFERROR(IF(E3="Ngược",MIN(THAM_SO!$B$2,F3/MAX(G3,THAM_SO!$B$3)*100),IF(E3="Độ lệch",MAX(0,100-ABS(G3-F3)/F3*100*THAM_SO!$B$4),MIN(THAM_SO!$B$2,G3/F3*100))),""))</f>
      </c>
      <c r="I3" s="4">
        <f>IF(H3="","",H3*D3)</f>
      </c>
    </row>
    <row r="4">
      <c r="A4">
        <f>CHI_TIEU!A4</f>
      </c>
      <c r="B4">
        <f>CHI_TIEU!C4</f>
      </c>
      <c r="C4">
        <f>CHI_TIEU!B4</f>
      </c>
      <c r="D4" s="1">
        <f>CHI_TIEU!D4</f>
      </c>
      <c r="E4">
        <f>CHI_TIEU!F4</f>
      </c>
      <c r="H4" s="4">
        <f>IF(OR(F4="",G4=""),"",IFERROR(IF(E4="Ngược",MIN(THAM_SO!$B$2,F4/MAX(G4,THAM_SO!$B$3)*100),IF(E4="Độ lệch",MAX(0,100-ABS(G4-F4)/F4*100*THAM_SO!$B$4),MIN(THAM_SO!$B$2,G4/F4*100))),""))</f>
      </c>
      <c r="I4" s="4">
        <f>IF(H4="","",H4*D4)</f>
      </c>
    </row>
    <row r="5">
      <c r="A5">
        <f>CHI_TIEU!A5</f>
      </c>
      <c r="B5">
        <f>CHI_TIEU!C5</f>
      </c>
      <c r="C5">
        <f>CHI_TIEU!B5</f>
      </c>
      <c r="D5" s="1">
        <f>CHI_TIEU!D5</f>
      </c>
      <c r="E5">
        <f>CHI_TIEU!F5</f>
      </c>
      <c r="H5" s="4">
        <f>IF(OR(F5="",G5=""),"",IFERROR(IF(E5="Ngược",MIN(THAM_SO!$B$2,F5/MAX(G5,THAM_SO!$B$3)*100),IF(E5="Độ lệch",MAX(0,100-ABS(G5-F5)/F5*100*THAM_SO!$B$4),MIN(THAM_SO!$B$2,G5/F5*100))),""))</f>
      </c>
      <c r="I5" s="4">
        <f>IF(H5="","",H5*D5)</f>
      </c>
    </row>
    <row r="6">
      <c r="A6">
        <f>CHI_TIEU!A6</f>
      </c>
      <c r="B6">
        <f>CHI_TIEU!C6</f>
      </c>
      <c r="C6">
        <f>CHI_TIEU!B6</f>
      </c>
      <c r="D6" s="1">
        <f>CHI_TIEU!D6</f>
      </c>
      <c r="E6">
        <f>CHI_TIEU!F6</f>
      </c>
      <c r="H6" s="4">
        <f>IF(OR(F6="",G6=""),"",IFERROR(IF(E6="Ngược",MIN(THAM_SO!$B$2,F6/MAX(G6,THAM_SO!$B$3)*100),IF(E6="Độ lệch",MAX(0,100-ABS(G6-F6)/F6*100*THAM_SO!$B$4),MIN(THAM_SO!$B$2,G6/F6*100))),""))</f>
      </c>
      <c r="I6" s="4">
        <f>IF(H6="","",H6*D6)</f>
      </c>
    </row>
    <row r="7">
      <c r="A7">
        <f>CHI_TIEU!A7</f>
      </c>
      <c r="B7">
        <f>CHI_TIEU!C7</f>
      </c>
      <c r="C7">
        <f>CHI_TIEU!B7</f>
      </c>
      <c r="D7" s="1">
        <f>CHI_TIEU!D7</f>
      </c>
      <c r="E7">
        <f>CHI_TIEU!F7</f>
      </c>
      <c r="H7" s="4">
        <f>IF(OR(F7="",G7=""),"",IFERROR(IF(E7="Ngược",MIN(THAM_SO!$B$2,F7/MAX(G7,THAM_SO!$B$3)*100),IF(E7="Độ lệch",MAX(0,100-ABS(G7-F7)/F7*100*THAM_SO!$B$4),MIN(THAM_SO!$B$2,G7/F7*100))),""))</f>
      </c>
      <c r="I7" s="4">
        <f>IF(H7="","",H7*D7)</f>
      </c>
    </row>
    <row r="8">
      <c r="A8">
        <f>CHI_TIEU!A8</f>
      </c>
      <c r="B8">
        <f>CHI_TIEU!C8</f>
      </c>
      <c r="C8">
        <f>CHI_TIEU!B8</f>
      </c>
      <c r="D8" s="1">
        <f>CHI_TIEU!D8</f>
      </c>
      <c r="E8">
        <f>CHI_TIEU!F8</f>
      </c>
      <c r="H8" s="4">
        <f>IF(OR(F8="",G8=""),"",IFERROR(IF(E8="Ngược",MIN(THAM_SO!$B$2,F8/MAX(G8,THAM_SO!$B$3)*100),IF(E8="Độ lệch",MAX(0,100-ABS(G8-F8)/F8*100*THAM_SO!$B$4),MIN(THAM_SO!$B$2,G8/F8*100))),""))</f>
      </c>
      <c r="I8" s="4">
        <f>IF(H8="","",H8*D8)</f>
      </c>
    </row>
    <row r="9">
      <c r="A9">
        <f>CHI_TIEU!A9</f>
      </c>
      <c r="B9">
        <f>CHI_TIEU!C9</f>
      </c>
      <c r="C9">
        <f>CHI_TIEU!B9</f>
      </c>
      <c r="D9" s="1">
        <f>CHI_TIEU!D9</f>
      </c>
      <c r="E9">
        <f>CHI_TIEU!F9</f>
      </c>
      <c r="H9" s="4">
        <f>IF(OR(F9="",G9=""),"",IFERROR(IF(E9="Ngược",MIN(THAM_SO!$B$2,F9/MAX(G9,THAM_SO!$B$3)*100),IF(E9="Độ lệch",MAX(0,100-ABS(G9-F9)/F9*100*THAM_SO!$B$4),MIN(THAM_SO!$B$2,G9/F9*100))),""))</f>
      </c>
      <c r="I9" s="4">
        <f>IF(H9="","",H9*D9)</f>
      </c>
    </row>
    <row r="10">
      <c r="A10">
        <f>CHI_TIEU!A10</f>
      </c>
      <c r="B10">
        <f>CHI_TIEU!C10</f>
      </c>
      <c r="C10">
        <f>CHI_TIEU!B10</f>
      </c>
      <c r="D10" s="1">
        <f>CHI_TIEU!D10</f>
      </c>
      <c r="E10">
        <f>CHI_TIEU!F10</f>
      </c>
      <c r="H10" s="4">
        <f>IF(OR(F10="",G10=""),"",IFERROR(IF(E10="Ngược",MIN(THAM_SO!$B$2,F10/MAX(G10,THAM_SO!$B$3)*100),IF(E10="Độ lệch",MAX(0,100-ABS(G10-F10)/F10*100*THAM_SO!$B$4),MIN(THAM_SO!$B$2,G10/F10*100))),""))</f>
      </c>
      <c r="I10" s="4">
        <f>IF(H10="","",H10*D10)</f>
      </c>
    </row>
    <row r="11">
      <c r="A11">
        <f>CHI_TIEU!A11</f>
      </c>
      <c r="B11">
        <f>CHI_TIEU!C11</f>
      </c>
      <c r="C11">
        <f>CHI_TIEU!B11</f>
      </c>
      <c r="D11" s="1">
        <f>CHI_TIEU!D11</f>
      </c>
      <c r="E11">
        <f>CHI_TIEU!F11</f>
      </c>
      <c r="H11" s="4">
        <f>IF(OR(F11="",G11=""),"",IFERROR(IF(E11="Ngược",MIN(THAM_SO!$B$2,F11/MAX(G11,THAM_SO!$B$3)*100),IF(E11="Độ lệch",MAX(0,100-ABS(G11-F11)/F11*100*THAM_SO!$B$4),MIN(THAM_SO!$B$2,G11/F11*100))),""))</f>
      </c>
      <c r="I11" s="4">
        <f>IF(H11="","",H11*D11)</f>
      </c>
    </row>
    <row r="12">
      <c r="A12">
        <f>CHI_TIEU!A12</f>
      </c>
      <c r="B12">
        <f>CHI_TIEU!C12</f>
      </c>
      <c r="C12">
        <f>CHI_TIEU!B12</f>
      </c>
      <c r="D12" s="1">
        <f>CHI_TIEU!D12</f>
      </c>
      <c r="E12">
        <f>CHI_TIEU!F12</f>
      </c>
      <c r="H12" s="4">
        <f>IF(OR(F12="",G12=""),"",IFERROR(IF(E12="Ngược",MIN(THAM_SO!$B$2,F12/MAX(G12,THAM_SO!$B$3)*100),IF(E12="Độ lệch",MAX(0,100-ABS(G12-F12)/F12*100*THAM_SO!$B$4),MIN(THAM_SO!$B$2,G12/F12*100))),""))</f>
      </c>
      <c r="I12" s="4">
        <f>IF(H12="","",H12*D12)</f>
      </c>
    </row>
    <row r="13">
      <c r="A13">
        <f>CHI_TIEU!A13</f>
      </c>
      <c r="B13">
        <f>CHI_TIEU!C13</f>
      </c>
      <c r="C13">
        <f>CHI_TIEU!B13</f>
      </c>
      <c r="D13" s="1">
        <f>CHI_TIEU!D13</f>
      </c>
      <c r="E13">
        <f>CHI_TIEU!F13</f>
      </c>
      <c r="H13" s="4">
        <f>IF(OR(F13="",G13=""),"",IFERROR(IF(E13="Ngược",MIN(THAM_SO!$B$2,F13/MAX(G13,THAM_SO!$B$3)*100),IF(E13="Độ lệch",MAX(0,100-ABS(G13-F13)/F13*100*THAM_SO!$B$4),MIN(THAM_SO!$B$2,G13/F13*100))),""))</f>
      </c>
      <c r="I13" s="4">
        <f>IF(H13="","",H13*D13)</f>
      </c>
    </row>
    <row r="15">
      <c r="B15" t="str" s="6">
        <v>Số chỉ tiêu đã chấm</v>
      </c>
      <c r="H15">
        <f>COUNT(H2:H13)&amp;" / 12"</f>
      </c>
    </row>
    <row r="16">
      <c r="B16" t="str" s="6">
        <v>Điểm thô = tổng (điểm chỉ tiêu × trọng số)</v>
      </c>
      <c r="H16" s="4">
        <f>IF(COUNT(I2:I13)=0,"",SUM(I2:I13))</f>
      </c>
    </row>
    <row r="17">
      <c r="B17" t="str" s="6">
        <v>Hệ số brand bình quân gia quyền (từ sheet BRAND)</v>
      </c>
      <c r="H17" s="2">
        <f>IFERROR(IF(ISNUMBER(BRAND!G23),BRAND!G23,""),"")</f>
      </c>
    </row>
    <row r="18">
      <c r="B18" t="str" s="6">
        <v>Điểm KPI cuối = điểm thô × hệ số brand</v>
      </c>
      <c r="H18" s="4">
        <f>IF(OR(H16="",H17=""),"",H16*H17)</f>
      </c>
    </row>
    <row r="19">
      <c r="B19" t="str" s="6">
        <v>Xếp loại</v>
      </c>
      <c r="H19">
        <f>IF(H18="","",IF(H18&lt;THAM_SO!$B$9,"Không đạt",IF(H18&lt;THAM_SO!$B$10,"Đạt một phần",IF(H18&lt;THAM_SO!$B$11,"Đạt","Vượt"))))</f>
      </c>
    </row>
    <row r="21">
      <c r="A21" t="str" s="6">
        <v>Chỉ tiêu chấm ngược (kiểu "Ngược"): Mục tiêu là mức tối đa chấp nhận được và phải lớn hơn 0 (ví dụ tối đa 1 sự cố); thực tế 0 → điểm tối đa. Chỉ tiêu 3 (kiểu "Độ lệch"): Mục tiêu = chi kế hoạch, Thực tế = chi thực.</v>
      </c>
    </row>
  </sheetData>
  <ignoredErrors>
    <ignoredError numberStoredAsText="1" sqref="A1:I2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HUONG_DAN</vt:lpstr>
      <vt:lpstr>CHI_TIEU</vt:lpstr>
      <vt:lpstr>THAM_SO</vt:lpstr>
      <vt:lpstr>BRAND</vt:lpstr>
      <vt:lpstr>CHAM_DIEM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2026-10-11T00:00:00Z</dcterms:created>
  <dcterms:modified xsi:type="dcterms:W3CDTF">2026-10-11T00:00:00Z</dcterms:modified>
  <dc:creator>Media Omni</dc:creator>
  <dc:title>Bảng KPI cho nhân sự chạy ads sàn</dc:title>
</cp:coreProperties>
</file>